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승학터널\승학터널 민간투자사업 우선 보상대상지 검토보고외5\"/>
    </mc:Choice>
  </mc:AlternateContent>
  <xr:revisionPtr revIDLastSave="0" documentId="13_ncr:1_{325539DF-0956-4ACF-9BCB-D12CBAA8F1FB}" xr6:coauthVersionLast="47" xr6:coauthVersionMax="47" xr10:uidLastSave="{00000000-0000-0000-0000-000000000000}"/>
  <bookViews>
    <workbookView xWindow="28680" yWindow="-120" windowWidth="29040" windowHeight="15720" tabRatio="873" firstSheet="5" activeTab="5" xr2:uid="{00000000-000D-0000-FFFF-FFFF00000000}"/>
  </bookViews>
  <sheets>
    <sheet name="★작성요령★" sheetId="20" state="hidden" r:id="rId1"/>
    <sheet name="총괄" sheetId="1" state="hidden" r:id="rId2"/>
    <sheet name="개인별총괄" sheetId="2" state="hidden" r:id="rId3"/>
    <sheet name="(개인별 총괄)" sheetId="19" state="hidden" r:id="rId4"/>
    <sheet name="(소유자물건별)" sheetId="18" state="hidden" r:id="rId5"/>
    <sheet name="토지" sheetId="3" r:id="rId6"/>
    <sheet name="지하사용권" sheetId="23" state="hidden" r:id="rId7"/>
    <sheet name="지장물" sheetId="7" r:id="rId8"/>
    <sheet name="영업보상" sheetId="8" state="hidden" r:id="rId9"/>
    <sheet name="주거이전비" sheetId="16" state="hidden" r:id="rId10"/>
    <sheet name="(주거이전비)" sheetId="15" state="hidden" r:id="rId11"/>
    <sheet name="잔여지" sheetId="10" state="hidden" r:id="rId12"/>
    <sheet name="잔여지지장물" sheetId="11" state="hidden" r:id="rId13"/>
    <sheet name="(농업손실액)" sheetId="13" state="hidden" r:id="rId14"/>
    <sheet name="(분묘보상액)" sheetId="21" state="hidden" r:id="rId15"/>
    <sheet name="참고(지역,구역,지구)" sheetId="4" state="hidden" r:id="rId16"/>
    <sheet name="참고(토지이용계획원)" sheetId="22" state="hidden" r:id="rId17"/>
    <sheet name="참고(단위)" sheetId="6" state="hidden" r:id="rId18"/>
  </sheets>
  <externalReferences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E81161">[1]깨기!$E$51161</definedName>
    <definedName name="_xlnm._FilterDatabase" localSheetId="3" hidden="1">'(개인별 총괄)'!$A$1:$A$1351</definedName>
    <definedName name="_xlnm._FilterDatabase" localSheetId="8" hidden="1">영업보상!$A$4:$AT$51</definedName>
    <definedName name="_xlnm._FilterDatabase" localSheetId="11" hidden="1">잔여지!$A$4:$AT$51</definedName>
    <definedName name="_xlnm._FilterDatabase" localSheetId="12" hidden="1">잔여지지장물!$A$4:$AT$51</definedName>
    <definedName name="_xlnm._FilterDatabase" localSheetId="9" hidden="1">주거이전비!$A$4:$AT$51</definedName>
    <definedName name="_xlnm._FilterDatabase" localSheetId="7" hidden="1">지장물!$A$4:$V$225</definedName>
    <definedName name="_xlnm._FilterDatabase" localSheetId="6" hidden="1">지하사용권!$A$4:$AX$42</definedName>
    <definedName name="_xlnm._FilterDatabase" localSheetId="15" hidden="1">'참고(지역,구역,지구)'!$I$3:$J$97</definedName>
    <definedName name="_xlnm._FilterDatabase" localSheetId="5" hidden="1">토지!$A$4:$P$28</definedName>
    <definedName name="_H81192">[1]깨기!$H$51192</definedName>
    <definedName name="_H91164">[1]깨기!$H$11164</definedName>
    <definedName name="_IV65999" localSheetId="3">#REF!</definedName>
    <definedName name="_IV65999" localSheetId="14">#REF!</definedName>
    <definedName name="_IV65999" localSheetId="8">#REF!</definedName>
    <definedName name="_IV65999" localSheetId="11">#REF!</definedName>
    <definedName name="_IV65999" localSheetId="12">#REF!</definedName>
    <definedName name="_IV65999" localSheetId="9">#REF!</definedName>
    <definedName name="_IV65999" localSheetId="7">#REF!</definedName>
    <definedName name="_IV65999" localSheetId="6">#REF!</definedName>
    <definedName name="_IV65999">#REF!</definedName>
    <definedName name="_IV66000" localSheetId="3">#REF!</definedName>
    <definedName name="_IV66000" localSheetId="14">#REF!</definedName>
    <definedName name="_IV66000" localSheetId="8">#REF!</definedName>
    <definedName name="_IV66000" localSheetId="11">#REF!</definedName>
    <definedName name="_IV66000" localSheetId="12">#REF!</definedName>
    <definedName name="_IV66000" localSheetId="9">#REF!</definedName>
    <definedName name="_IV66000" localSheetId="7">#REF!</definedName>
    <definedName name="_IV66000" localSheetId="6">#REF!</definedName>
    <definedName name="_IV66000">#REF!</definedName>
    <definedName name="_IV69999" localSheetId="3">#REF!</definedName>
    <definedName name="_IV69999" localSheetId="14">#REF!</definedName>
    <definedName name="_IV69999" localSheetId="8">#REF!</definedName>
    <definedName name="_IV69999" localSheetId="11">#REF!</definedName>
    <definedName name="_IV69999" localSheetId="12">#REF!</definedName>
    <definedName name="_IV69999" localSheetId="9">#REF!</definedName>
    <definedName name="_IV69999" localSheetId="7">#REF!</definedName>
    <definedName name="_IV69999" localSheetId="6">#REF!</definedName>
    <definedName name="_IV69999">#REF!</definedName>
    <definedName name="_IV70000" localSheetId="3">#REF!</definedName>
    <definedName name="_IV70000" localSheetId="14">#REF!</definedName>
    <definedName name="_IV70000" localSheetId="8">#REF!</definedName>
    <definedName name="_IV70000" localSheetId="11">#REF!</definedName>
    <definedName name="_IV70000" localSheetId="12">#REF!</definedName>
    <definedName name="_IV70000" localSheetId="9">#REF!</definedName>
    <definedName name="_IV70000" localSheetId="7">#REF!</definedName>
    <definedName name="_IV70000" localSheetId="6">#REF!</definedName>
    <definedName name="_IV70000">#REF!</definedName>
    <definedName name="_IV99999" localSheetId="3">#REF!</definedName>
    <definedName name="_IV99999" localSheetId="14">#REF!</definedName>
    <definedName name="_IV99999" localSheetId="8">#REF!</definedName>
    <definedName name="_IV99999" localSheetId="11">#REF!</definedName>
    <definedName name="_IV99999" localSheetId="12">#REF!</definedName>
    <definedName name="_IV99999" localSheetId="9">#REF!</definedName>
    <definedName name="_IV99999" localSheetId="7">#REF!</definedName>
    <definedName name="_IV99999" localSheetId="6">#REF!</definedName>
    <definedName name="_IV99999">#REF!</definedName>
    <definedName name="_Zz10137" localSheetId="3">#REF!</definedName>
    <definedName name="_Zz10137" localSheetId="14">#REF!</definedName>
    <definedName name="_Zz10137" localSheetId="8">#REF!</definedName>
    <definedName name="_Zz10137" localSheetId="11">#REF!</definedName>
    <definedName name="_Zz10137" localSheetId="12">#REF!</definedName>
    <definedName name="_Zz10137" localSheetId="9">#REF!</definedName>
    <definedName name="_Zz10137" localSheetId="7">#REF!</definedName>
    <definedName name="_Zz10137" localSheetId="6">#REF!</definedName>
    <definedName name="_Zz10137">#REF!</definedName>
    <definedName name="\p" localSheetId="3">#REF!</definedName>
    <definedName name="\p" localSheetId="14">#REF!</definedName>
    <definedName name="\p" localSheetId="8">#REF!</definedName>
    <definedName name="\p" localSheetId="11">#REF!</definedName>
    <definedName name="\p" localSheetId="12">#REF!</definedName>
    <definedName name="\p" localSheetId="9">#REF!</definedName>
    <definedName name="\p" localSheetId="7">#REF!</definedName>
    <definedName name="\p" localSheetId="6">#REF!</definedName>
    <definedName name="\p">#REF!</definedName>
    <definedName name="A1000000000000000" localSheetId="3">#REF!</definedName>
    <definedName name="A1000000000000000" localSheetId="14">#REF!</definedName>
    <definedName name="A1000000000000000" localSheetId="8">#REF!</definedName>
    <definedName name="A1000000000000000" localSheetId="11">#REF!</definedName>
    <definedName name="A1000000000000000" localSheetId="12">#REF!</definedName>
    <definedName name="A1000000000000000" localSheetId="9">#REF!</definedName>
    <definedName name="A1000000000000000" localSheetId="7">#REF!</definedName>
    <definedName name="A1000000000000000" localSheetId="6">#REF!</definedName>
    <definedName name="A1000000000000000">#REF!</definedName>
    <definedName name="A2032." localSheetId="3">#REF!</definedName>
    <definedName name="A2032." localSheetId="14">#REF!</definedName>
    <definedName name="A2032." localSheetId="8">#REF!</definedName>
    <definedName name="A2032." localSheetId="11">#REF!</definedName>
    <definedName name="A2032." localSheetId="12">#REF!</definedName>
    <definedName name="A2032." localSheetId="9">#REF!</definedName>
    <definedName name="A2032." localSheetId="7">#REF!</definedName>
    <definedName name="A2032." localSheetId="6">#REF!</definedName>
    <definedName name="A2032.">#REF!</definedName>
    <definedName name="aaa" localSheetId="3">#REF!</definedName>
    <definedName name="aaa" localSheetId="14">#REF!</definedName>
    <definedName name="aaa" localSheetId="8">#REF!</definedName>
    <definedName name="aaa" localSheetId="11">#REF!</definedName>
    <definedName name="aaa" localSheetId="12">#REF!</definedName>
    <definedName name="aaa" localSheetId="9">#REF!</definedName>
    <definedName name="aaa" localSheetId="7">#REF!</definedName>
    <definedName name="aaa" localSheetId="6">#REF!</definedName>
    <definedName name="aaa">#REF!</definedName>
    <definedName name="a당_중간층단위수량" localSheetId="3">'[2]아스팔트포장재료 단위수량'!#REF!</definedName>
    <definedName name="a당_중간층단위수량" localSheetId="14">'[2]아스팔트포장재료 단위수량'!#REF!</definedName>
    <definedName name="a당_중간층단위수량" localSheetId="8">'[2]아스팔트포장재료 단위수량'!#REF!</definedName>
    <definedName name="a당_중간층단위수량" localSheetId="11">'[2]아스팔트포장재료 단위수량'!#REF!</definedName>
    <definedName name="a당_중간층단위수량" localSheetId="12">'[2]아스팔트포장재료 단위수량'!#REF!</definedName>
    <definedName name="a당_중간층단위수량" localSheetId="9">'[2]아스팔트포장재료 단위수량'!#REF!</definedName>
    <definedName name="a당_중간층단위수량" localSheetId="7">'[2]아스팔트포장재료 단위수량'!#REF!</definedName>
    <definedName name="a당_중간층단위수량" localSheetId="6">'[2]아스팔트포장재료 단위수량'!#REF!</definedName>
    <definedName name="a당_중간층단위수량">'[2]아스팔트포장재료 단위수량'!#REF!</definedName>
    <definedName name="a당_표층단위수량_교면포장" localSheetId="3">'[2]아스팔트포장재료 단위수량'!#REF!</definedName>
    <definedName name="a당_표층단위수량_교면포장" localSheetId="14">'[2]아스팔트포장재료 단위수량'!#REF!</definedName>
    <definedName name="a당_표층단위수량_교면포장" localSheetId="8">'[2]아스팔트포장재료 단위수량'!#REF!</definedName>
    <definedName name="a당_표층단위수량_교면포장" localSheetId="11">'[2]아스팔트포장재료 단위수량'!#REF!</definedName>
    <definedName name="a당_표층단위수량_교면포장" localSheetId="12">'[2]아스팔트포장재료 단위수량'!#REF!</definedName>
    <definedName name="a당_표층단위수량_교면포장" localSheetId="9">'[2]아스팔트포장재료 단위수량'!#REF!</definedName>
    <definedName name="a당_표층단위수량_교면포장" localSheetId="7">'[2]아스팔트포장재료 단위수량'!#REF!</definedName>
    <definedName name="a당_표층단위수량_교면포장" localSheetId="6">'[2]아스팔트포장재료 단위수량'!#REF!</definedName>
    <definedName name="a당_표층단위수량_교면포장">'[2]아스팔트포장재료 단위수량'!#REF!</definedName>
    <definedName name="_xlnm.Consolidate_Area" localSheetId="8">영업보상!$2:$4</definedName>
    <definedName name="_xlnm.Consolidate_Area" localSheetId="11">잔여지!$2:$4</definedName>
    <definedName name="_xlnm.Consolidate_Area" localSheetId="12">잔여지지장물!$2:$4</definedName>
    <definedName name="_xlnm.Consolidate_Area" localSheetId="9">주거이전비!$2:$4</definedName>
    <definedName name="_xlnm.Consolidate_Area" localSheetId="7">지장물!$2:$4</definedName>
    <definedName name="_xlnm.Consolidate_Area" localSheetId="6">지하사용권!$2:$4</definedName>
    <definedName name="_xlnm.Consolidate_Area" localSheetId="5">토지!$2:$4</definedName>
    <definedName name="_xlnm.Database" localSheetId="3">#REF!</definedName>
    <definedName name="_xlnm.Database" localSheetId="14">#REF!</definedName>
    <definedName name="_xlnm.Database" localSheetId="8">#REF!</definedName>
    <definedName name="_xlnm.Database" localSheetId="11">#REF!</definedName>
    <definedName name="_xlnm.Database" localSheetId="12">#REF!</definedName>
    <definedName name="_xlnm.Database" localSheetId="9">#REF!</definedName>
    <definedName name="_xlnm.Database" localSheetId="7">#REF!</definedName>
    <definedName name="_xlnm.Database" localSheetId="6">#REF!</definedName>
    <definedName name="_xlnm.Database">#REF!</definedName>
    <definedName name="DLDMA" localSheetId="3">#REF!</definedName>
    <definedName name="DLDMA" localSheetId="14">#REF!</definedName>
    <definedName name="DLDMA" localSheetId="8">#REF!</definedName>
    <definedName name="DLDMA" localSheetId="11">#REF!</definedName>
    <definedName name="DLDMA" localSheetId="12">#REF!</definedName>
    <definedName name="DLDMA" localSheetId="9">#REF!</definedName>
    <definedName name="DLDMA" localSheetId="7">#REF!</definedName>
    <definedName name="DLDMA" localSheetId="6">#REF!</definedName>
    <definedName name="DLDMA">#REF!</definedName>
    <definedName name="DLFMA" localSheetId="3">#REF!</definedName>
    <definedName name="DLFMA" localSheetId="14">#REF!</definedName>
    <definedName name="DLFMA" localSheetId="8">#REF!</definedName>
    <definedName name="DLFMA" localSheetId="11">#REF!</definedName>
    <definedName name="DLFMA" localSheetId="12">#REF!</definedName>
    <definedName name="DLFMA" localSheetId="9">#REF!</definedName>
    <definedName name="DLFMA" localSheetId="7">#REF!</definedName>
    <definedName name="DLFMA" localSheetId="6">#REF!</definedName>
    <definedName name="DLFMA">#REF!</definedName>
    <definedName name="lhjk" localSheetId="3">#REF!</definedName>
    <definedName name="lhjk" localSheetId="14">#REF!</definedName>
    <definedName name="lhjk" localSheetId="8">#REF!</definedName>
    <definedName name="lhjk" localSheetId="11">#REF!</definedName>
    <definedName name="lhjk" localSheetId="12">#REF!</definedName>
    <definedName name="lhjk" localSheetId="9">#REF!</definedName>
    <definedName name="lhjk" localSheetId="7">#REF!</definedName>
    <definedName name="lhjk" localSheetId="6">#REF!</definedName>
    <definedName name="lhjk">#REF!</definedName>
    <definedName name="N" localSheetId="3">#REF!</definedName>
    <definedName name="N" localSheetId="14">#REF!</definedName>
    <definedName name="N" localSheetId="8">#REF!</definedName>
    <definedName name="N" localSheetId="11">#REF!</definedName>
    <definedName name="N" localSheetId="12">#REF!</definedName>
    <definedName name="N" localSheetId="9">#REF!</definedName>
    <definedName name="N" localSheetId="7">#REF!</definedName>
    <definedName name="N" localSheetId="6">#REF!</definedName>
    <definedName name="N">#REF!</definedName>
    <definedName name="_xlnm.Print_Area" localSheetId="3">#REF!</definedName>
    <definedName name="_xlnm.Print_Area" localSheetId="13">'(농업손실액)'!$A$1:$F$17</definedName>
    <definedName name="_xlnm.Print_Area" localSheetId="14">'(분묘보상액)'!$A$1:$E$23</definedName>
    <definedName name="_xlnm.Print_Area" localSheetId="10">'(주거이전비)'!$A:$I</definedName>
    <definedName name="_xlnm.Print_Area" localSheetId="0">★작성요령★!$A:$E</definedName>
    <definedName name="_xlnm.Print_Area" localSheetId="2">개인별총괄!$A$1:$L$49</definedName>
    <definedName name="_xlnm.Print_Area" localSheetId="8">영업보상!$A$1:$AT$51</definedName>
    <definedName name="_xlnm.Print_Area" localSheetId="11">잔여지!$A$1:$AT$51</definedName>
    <definedName name="_xlnm.Print_Area" localSheetId="12">잔여지지장물!$A$1:$AT$51</definedName>
    <definedName name="_xlnm.Print_Area" localSheetId="9">주거이전비!$A$1:$AT$51</definedName>
    <definedName name="_xlnm.Print_Area" localSheetId="7">지장물!$A$1:$V$234</definedName>
    <definedName name="_xlnm.Print_Area" localSheetId="6">지하사용권!$A$1:$AT$42</definedName>
    <definedName name="_xlnm.Print_Area" localSheetId="15">'참고(지역,구역,지구)'!$A:$G</definedName>
    <definedName name="_xlnm.Print_Area" localSheetId="5">토지!$A$1:$P$28</definedName>
    <definedName name="_xlnm.Print_Area">#REF!</definedName>
    <definedName name="_xlnm.Print_Titles" localSheetId="3">#REF!</definedName>
    <definedName name="_xlnm.Print_Titles" localSheetId="8">영업보상!$1:$4</definedName>
    <definedName name="_xlnm.Print_Titles" localSheetId="11">잔여지!$1:$4</definedName>
    <definedName name="_xlnm.Print_Titles" localSheetId="12">잔여지지장물!$1:$4</definedName>
    <definedName name="_xlnm.Print_Titles" localSheetId="9">주거이전비!$1:$4</definedName>
    <definedName name="_xlnm.Print_Titles" localSheetId="7">지장물!$1:$4</definedName>
    <definedName name="_xlnm.Print_Titles" localSheetId="6">지하사용권!$1:$4</definedName>
    <definedName name="_xlnm.Print_Titles" localSheetId="5">토지!$1:$4</definedName>
    <definedName name="_xlnm.Print_Titles">#REF!</definedName>
    <definedName name="qww" localSheetId="3">#REF!</definedName>
    <definedName name="qww" localSheetId="14">#REF!</definedName>
    <definedName name="qww" localSheetId="8">#REF!</definedName>
    <definedName name="qww" localSheetId="11">#REF!</definedName>
    <definedName name="qww" localSheetId="12">#REF!</definedName>
    <definedName name="qww" localSheetId="9">#REF!</definedName>
    <definedName name="qww" localSheetId="7">#REF!</definedName>
    <definedName name="qww" localSheetId="6">#REF!</definedName>
    <definedName name="qww">#REF!</definedName>
    <definedName name="_xlnm.Recorder" localSheetId="3">#REF!</definedName>
    <definedName name="_xlnm.Recorder" localSheetId="14">#REF!</definedName>
    <definedName name="_xlnm.Recorder" localSheetId="8">#REF!</definedName>
    <definedName name="_xlnm.Recorder" localSheetId="11">#REF!</definedName>
    <definedName name="_xlnm.Recorder" localSheetId="12">#REF!</definedName>
    <definedName name="_xlnm.Recorder" localSheetId="9">#REF!</definedName>
    <definedName name="_xlnm.Recorder" localSheetId="7">#REF!</definedName>
    <definedName name="_xlnm.Recorder" localSheetId="6">#REF!</definedName>
    <definedName name="_xlnm.Recorder">#REF!</definedName>
    <definedName name="건물철거_금속류" localSheetId="3">[3]건물철거!#REF!</definedName>
    <definedName name="건물철거_금속류" localSheetId="14">[3]건물철거!#REF!</definedName>
    <definedName name="건물철거_금속류" localSheetId="8">[3]건물철거!#REF!</definedName>
    <definedName name="건물철거_금속류" localSheetId="11">[3]건물철거!#REF!</definedName>
    <definedName name="건물철거_금속류" localSheetId="12">[3]건물철거!#REF!</definedName>
    <definedName name="건물철거_금속류" localSheetId="9">[3]건물철거!#REF!</definedName>
    <definedName name="건물철거_금속류" localSheetId="7">[3]건물철거!#REF!</definedName>
    <definedName name="건물철거_금속류" localSheetId="6">[3]건물철거!#REF!</definedName>
    <definedName name="건물철거_금속류">[3]건물철거!#REF!</definedName>
    <definedName name="건물철거_용도" localSheetId="3">[3]건물철거!#REF!</definedName>
    <definedName name="건물철거_용도" localSheetId="14">[3]건물철거!#REF!</definedName>
    <definedName name="건물철거_용도" localSheetId="8">[3]건물철거!#REF!</definedName>
    <definedName name="건물철거_용도" localSheetId="11">[3]건물철거!#REF!</definedName>
    <definedName name="건물철거_용도" localSheetId="12">[3]건물철거!#REF!</definedName>
    <definedName name="건물철거_용도" localSheetId="9">[3]건물철거!#REF!</definedName>
    <definedName name="건물철거_용도" localSheetId="7">[3]건물철거!#REF!</definedName>
    <definedName name="건물철거_용도" localSheetId="6">[3]건물철거!#REF!</definedName>
    <definedName name="건물철거_용도">[3]건물철거!#REF!</definedName>
    <definedName name="건물철거_용도분류" localSheetId="3">[3]건물철거!#REF!</definedName>
    <definedName name="건물철거_용도분류" localSheetId="14">[3]건물철거!#REF!</definedName>
    <definedName name="건물철거_용도분류" localSheetId="8">[3]건물철거!#REF!</definedName>
    <definedName name="건물철거_용도분류" localSheetId="11">[3]건물철거!#REF!</definedName>
    <definedName name="건물철거_용도분류" localSheetId="12">[3]건물철거!#REF!</definedName>
    <definedName name="건물철거_용도분류" localSheetId="9">[3]건물철거!#REF!</definedName>
    <definedName name="건물철거_용도분류" localSheetId="7">[3]건물철거!#REF!</definedName>
    <definedName name="건물철거_용도분류" localSheetId="6">[3]건물철거!#REF!</definedName>
    <definedName name="건물철거_용도분류">[3]건물철거!#REF!</definedName>
    <definedName name="건물철거_콘크리트류" localSheetId="3">[3]건물철거!#REF!</definedName>
    <definedName name="건물철거_콘크리트류" localSheetId="14">[3]건물철거!#REF!</definedName>
    <definedName name="건물철거_콘크리트류" localSheetId="8">[3]건물철거!#REF!</definedName>
    <definedName name="건물철거_콘크리트류" localSheetId="11">[3]건물철거!#REF!</definedName>
    <definedName name="건물철거_콘크리트류" localSheetId="12">[3]건물철거!#REF!</definedName>
    <definedName name="건물철거_콘크리트류" localSheetId="9">[3]건물철거!#REF!</definedName>
    <definedName name="건물철거_콘크리트류" localSheetId="7">[3]건물철거!#REF!</definedName>
    <definedName name="건물철거_콘크리트류" localSheetId="6">[3]건물철거!#REF!</definedName>
    <definedName name="건물철거_콘크리트류">[3]건물철거!#REF!</definedName>
    <definedName name="건물철거_혼합폐기물류" localSheetId="3">[3]건물철거!#REF!</definedName>
    <definedName name="건물철거_혼합폐기물류" localSheetId="14">[3]건물철거!#REF!</definedName>
    <definedName name="건물철거_혼합폐기물류" localSheetId="8">[3]건물철거!#REF!</definedName>
    <definedName name="건물철거_혼합폐기물류" localSheetId="11">[3]건물철거!#REF!</definedName>
    <definedName name="건물철거_혼합폐기물류" localSheetId="12">[3]건물철거!#REF!</definedName>
    <definedName name="건물철거_혼합폐기물류" localSheetId="9">[3]건물철거!#REF!</definedName>
    <definedName name="건물철거_혼합폐기물류" localSheetId="7">[3]건물철거!#REF!</definedName>
    <definedName name="건물철거_혼합폐기물류" localSheetId="6">[3]건물철거!#REF!</definedName>
    <definedName name="건물철거_혼합폐기물류">[3]건물철거!#REF!</definedName>
    <definedName name="관보강_높이" localSheetId="3">'[3]기타배수구조물깨기-단위수량'!#REF!</definedName>
    <definedName name="관보강_높이" localSheetId="14">'[3]기타배수구조물깨기-단위수량'!#REF!</definedName>
    <definedName name="관보강_높이" localSheetId="8">'[3]기타배수구조물깨기-단위수량'!#REF!</definedName>
    <definedName name="관보강_높이" localSheetId="11">'[3]기타배수구조물깨기-단위수량'!#REF!</definedName>
    <definedName name="관보강_높이" localSheetId="12">'[3]기타배수구조물깨기-단위수량'!#REF!</definedName>
    <definedName name="관보강_높이" localSheetId="9">'[3]기타배수구조물깨기-단위수량'!#REF!</definedName>
    <definedName name="관보강_높이" localSheetId="7">'[3]기타배수구조물깨기-단위수량'!#REF!</definedName>
    <definedName name="관보강_높이" localSheetId="6">'[3]기타배수구조물깨기-단위수량'!#REF!</definedName>
    <definedName name="관보강_높이">'[3]기타배수구조물깨기-단위수량'!#REF!</definedName>
    <definedName name="관보강_콘크리트" localSheetId="3">'[3]기타배수구조물깨기-단위수량'!#REF!</definedName>
    <definedName name="관보강_콘크리트" localSheetId="14">'[3]기타배수구조물깨기-단위수량'!#REF!</definedName>
    <definedName name="관보강_콘크리트" localSheetId="8">'[3]기타배수구조물깨기-단위수량'!#REF!</definedName>
    <definedName name="관보강_콘크리트" localSheetId="11">'[3]기타배수구조물깨기-단위수량'!#REF!</definedName>
    <definedName name="관보강_콘크리트" localSheetId="12">'[3]기타배수구조물깨기-단위수량'!#REF!</definedName>
    <definedName name="관보강_콘크리트" localSheetId="9">'[3]기타배수구조물깨기-단위수량'!#REF!</definedName>
    <definedName name="관보강_콘크리트" localSheetId="7">'[3]기타배수구조물깨기-단위수량'!#REF!</definedName>
    <definedName name="관보강_콘크리트" localSheetId="6">'[3]기타배수구조물깨기-단위수량'!#REF!</definedName>
    <definedName name="관보강_콘크리트">'[3]기타배수구조물깨기-단위수량'!#REF!</definedName>
    <definedName name="관보강_폭" localSheetId="3">'[3]기타배수구조물깨기-단위수량'!#REF!</definedName>
    <definedName name="관보강_폭" localSheetId="14">'[3]기타배수구조물깨기-단위수량'!#REF!</definedName>
    <definedName name="관보강_폭" localSheetId="8">'[3]기타배수구조물깨기-단위수량'!#REF!</definedName>
    <definedName name="관보강_폭" localSheetId="11">'[3]기타배수구조물깨기-단위수량'!#REF!</definedName>
    <definedName name="관보강_폭" localSheetId="12">'[3]기타배수구조물깨기-단위수량'!#REF!</definedName>
    <definedName name="관보강_폭" localSheetId="9">'[3]기타배수구조물깨기-단위수량'!#REF!</definedName>
    <definedName name="관보강_폭" localSheetId="7">'[3]기타배수구조물깨기-단위수량'!#REF!</definedName>
    <definedName name="관보강_폭" localSheetId="6">'[3]기타배수구조물깨기-단위수량'!#REF!</definedName>
    <definedName name="관보강_폭">'[3]기타배수구조물깨기-단위수량'!#REF!</definedName>
    <definedName name="구조수량집계" localSheetId="3">#REF!</definedName>
    <definedName name="구조수량집계" localSheetId="14">#REF!</definedName>
    <definedName name="구조수량집계" localSheetId="8">#REF!</definedName>
    <definedName name="구조수량집계" localSheetId="11">#REF!</definedName>
    <definedName name="구조수량집계" localSheetId="12">#REF!</definedName>
    <definedName name="구조수량집계" localSheetId="9">#REF!</definedName>
    <definedName name="구조수량집계" localSheetId="7">#REF!</definedName>
    <definedName name="구조수량집계" localSheetId="6">#REF!</definedName>
    <definedName name="구조수량집계">#REF!</definedName>
    <definedName name="날개벽_철근" localSheetId="3">'[3]기타배수구조물깨기-단위수량'!#REF!</definedName>
    <definedName name="날개벽_철근" localSheetId="14">'[3]기타배수구조물깨기-단위수량'!#REF!</definedName>
    <definedName name="날개벽_철근" localSheetId="8">'[3]기타배수구조물깨기-단위수량'!#REF!</definedName>
    <definedName name="날개벽_철근" localSheetId="11">'[3]기타배수구조물깨기-단위수량'!#REF!</definedName>
    <definedName name="날개벽_철근" localSheetId="12">'[3]기타배수구조물깨기-단위수량'!#REF!</definedName>
    <definedName name="날개벽_철근" localSheetId="9">'[3]기타배수구조물깨기-단위수량'!#REF!</definedName>
    <definedName name="날개벽_철근" localSheetId="7">'[3]기타배수구조물깨기-단위수량'!#REF!</definedName>
    <definedName name="날개벽_철근" localSheetId="6">'[3]기타배수구조물깨기-단위수량'!#REF!</definedName>
    <definedName name="날개벽_철근">'[3]기타배수구조물깨기-단위수량'!#REF!</definedName>
    <definedName name="날개벽_콘크리트" localSheetId="3">'[3]기타배수구조물깨기-단위수량'!#REF!</definedName>
    <definedName name="날개벽_콘크리트" localSheetId="14">'[3]기타배수구조물깨기-단위수량'!#REF!</definedName>
    <definedName name="날개벽_콘크리트" localSheetId="8">'[3]기타배수구조물깨기-단위수량'!#REF!</definedName>
    <definedName name="날개벽_콘크리트" localSheetId="11">'[3]기타배수구조물깨기-단위수량'!#REF!</definedName>
    <definedName name="날개벽_콘크리트" localSheetId="12">'[3]기타배수구조물깨기-단위수량'!#REF!</definedName>
    <definedName name="날개벽_콘크리트" localSheetId="9">'[3]기타배수구조물깨기-단위수량'!#REF!</definedName>
    <definedName name="날개벽_콘크리트" localSheetId="7">'[3]기타배수구조물깨기-단위수량'!#REF!</definedName>
    <definedName name="날개벽_콘크리트" localSheetId="6">'[3]기타배수구조물깨기-단위수량'!#REF!</definedName>
    <definedName name="날개벽_콘크리트">'[3]기타배수구조물깨기-단위수량'!#REF!</definedName>
    <definedName name="노선등급" localSheetId="3">'[4]표준차도부연장집계-ASP'!#REF!</definedName>
    <definedName name="노선등급" localSheetId="14">'[4]표준차도부연장집계-ASP'!#REF!</definedName>
    <definedName name="노선등급" localSheetId="8">'[4]표준차도부연장집계-ASP'!#REF!</definedName>
    <definedName name="노선등급" localSheetId="11">'[4]표준차도부연장집계-ASP'!#REF!</definedName>
    <definedName name="노선등급" localSheetId="12">'[4]표준차도부연장집계-ASP'!#REF!</definedName>
    <definedName name="노선등급" localSheetId="9">'[4]표준차도부연장집계-ASP'!#REF!</definedName>
    <definedName name="노선등급" localSheetId="7">'[4]표준차도부연장집계-ASP'!#REF!</definedName>
    <definedName name="노선등급" localSheetId="6">'[4]표준차도부연장집계-ASP'!#REF!</definedName>
    <definedName name="노선등급">'[4]표준차도부연장집계-ASP'!#REF!</definedName>
    <definedName name="ㄹㄹ" localSheetId="3" hidden="1">[5]내역서적용수량!#REF!</definedName>
    <definedName name="ㄹㄹ" localSheetId="14" hidden="1">[5]내역서적용수량!#REF!</definedName>
    <definedName name="ㄹㄹ" localSheetId="8" hidden="1">[5]내역서적용수량!#REF!</definedName>
    <definedName name="ㄹㄹ" localSheetId="11" hidden="1">[5]내역서적용수량!#REF!</definedName>
    <definedName name="ㄹㄹ" localSheetId="12" hidden="1">[5]내역서적용수량!#REF!</definedName>
    <definedName name="ㄹㄹ" localSheetId="9" hidden="1">[5]내역서적용수량!#REF!</definedName>
    <definedName name="ㄹㄹ" localSheetId="7" hidden="1">[5]내역서적용수량!#REF!</definedName>
    <definedName name="ㄹㄹ" localSheetId="6" hidden="1">[5]내역서적용수량!#REF!</definedName>
    <definedName name="ㄹㄹ" hidden="1">[5]내역서적용수량!#REF!</definedName>
    <definedName name="ㅁ" localSheetId="3">#REF!</definedName>
    <definedName name="ㅁ" localSheetId="14">#REF!</definedName>
    <definedName name="ㅁ" localSheetId="8">#REF!</definedName>
    <definedName name="ㅁ" localSheetId="11">#REF!</definedName>
    <definedName name="ㅁ" localSheetId="12">#REF!</definedName>
    <definedName name="ㅁ" localSheetId="9">#REF!</definedName>
    <definedName name="ㅁ" localSheetId="7">#REF!</definedName>
    <definedName name="ㅁ" localSheetId="6">#REF!</definedName>
    <definedName name="ㅁ">#REF!</definedName>
    <definedName name="ㅁ2" localSheetId="3">#REF!</definedName>
    <definedName name="ㅁ2" localSheetId="14">#REF!</definedName>
    <definedName name="ㅁ2" localSheetId="8">#REF!</definedName>
    <definedName name="ㅁ2" localSheetId="11">#REF!</definedName>
    <definedName name="ㅁ2" localSheetId="12">#REF!</definedName>
    <definedName name="ㅁ2" localSheetId="9">#REF!</definedName>
    <definedName name="ㅁ2" localSheetId="7">#REF!</definedName>
    <definedName name="ㅁ2" localSheetId="6">#REF!</definedName>
    <definedName name="ㅁ2">#REF!</definedName>
    <definedName name="ㅁ98" localSheetId="3">#REF!</definedName>
    <definedName name="ㅁ98" localSheetId="14">#REF!</definedName>
    <definedName name="ㅁ98" localSheetId="8">#REF!</definedName>
    <definedName name="ㅁ98" localSheetId="11">#REF!</definedName>
    <definedName name="ㅁ98" localSheetId="12">#REF!</definedName>
    <definedName name="ㅁ98" localSheetId="9">#REF!</definedName>
    <definedName name="ㅁ98" localSheetId="7">#REF!</definedName>
    <definedName name="ㅁ98" localSheetId="6">#REF!</definedName>
    <definedName name="ㅁ98">#REF!</definedName>
    <definedName name="ㅁㄴㅇ" localSheetId="3">#REF!</definedName>
    <definedName name="ㅁㄴㅇ" localSheetId="14">#REF!</definedName>
    <definedName name="ㅁㄴㅇ" localSheetId="8">#REF!</definedName>
    <definedName name="ㅁㄴㅇ" localSheetId="11">#REF!</definedName>
    <definedName name="ㅁㄴㅇ" localSheetId="12">#REF!</definedName>
    <definedName name="ㅁㄴㅇ" localSheetId="9">#REF!</definedName>
    <definedName name="ㅁㄴㅇ" localSheetId="7">#REF!</definedName>
    <definedName name="ㅁㄴㅇ" localSheetId="6">#REF!</definedName>
    <definedName name="ㅁㄴㅇ">#REF!</definedName>
    <definedName name="ㅁㄴㅇㄹ" localSheetId="3">#REF!</definedName>
    <definedName name="ㅁㄴㅇㄹ" localSheetId="14">#REF!</definedName>
    <definedName name="ㅁㄴㅇㄹ" localSheetId="8">#REF!</definedName>
    <definedName name="ㅁㄴㅇㄹ" localSheetId="11">#REF!</definedName>
    <definedName name="ㅁㄴㅇㄹ" localSheetId="12">#REF!</definedName>
    <definedName name="ㅁㄴㅇㄹ" localSheetId="9">#REF!</definedName>
    <definedName name="ㅁㄴㅇㄹ" localSheetId="7">#REF!</definedName>
    <definedName name="ㅁㄴㅇㄹ" localSheetId="6">#REF!</definedName>
    <definedName name="ㅁㄴㅇㄹ">#REF!</definedName>
    <definedName name="ㅁㄴㅇㅁㄴㅇ" localSheetId="3">#REF!</definedName>
    <definedName name="ㅁㄴㅇㅁㄴㅇ" localSheetId="14">#REF!</definedName>
    <definedName name="ㅁㄴㅇㅁㄴㅇ" localSheetId="8">#REF!</definedName>
    <definedName name="ㅁㄴㅇㅁㄴㅇ" localSheetId="11">#REF!</definedName>
    <definedName name="ㅁㄴㅇㅁㄴㅇ" localSheetId="12">#REF!</definedName>
    <definedName name="ㅁㄴㅇㅁㄴㅇ" localSheetId="9">#REF!</definedName>
    <definedName name="ㅁㄴㅇㅁㄴㅇ" localSheetId="7">#REF!</definedName>
    <definedName name="ㅁㄴㅇㅁㄴㅇ" localSheetId="6">#REF!</definedName>
    <definedName name="ㅁㄴㅇㅁㄴㅇ">#REF!</definedName>
    <definedName name="ㅁㄴㅇㅇㄴ" localSheetId="3">#REF!</definedName>
    <definedName name="ㅁㄴㅇㅇㄴ" localSheetId="14">#REF!</definedName>
    <definedName name="ㅁㄴㅇㅇㄴ" localSheetId="8">#REF!</definedName>
    <definedName name="ㅁㄴㅇㅇㄴ" localSheetId="11">#REF!</definedName>
    <definedName name="ㅁㄴㅇㅇㄴ" localSheetId="12">#REF!</definedName>
    <definedName name="ㅁㄴㅇㅇㄴ" localSheetId="9">#REF!</definedName>
    <definedName name="ㅁㄴㅇㅇㄴ" localSheetId="7">#REF!</definedName>
    <definedName name="ㅁㄴㅇㅇㄴ" localSheetId="6">#REF!</definedName>
    <definedName name="ㅁㄴㅇㅇㄴ">#REF!</definedName>
    <definedName name="ㅁㅁ" localSheetId="3" hidden="1">[5]내역서적용수량!#REF!</definedName>
    <definedName name="ㅁㅁ" localSheetId="14" hidden="1">[5]내역서적용수량!#REF!</definedName>
    <definedName name="ㅁㅁ" localSheetId="8" hidden="1">[5]내역서적용수량!#REF!</definedName>
    <definedName name="ㅁㅁ" localSheetId="11" hidden="1">[5]내역서적용수량!#REF!</definedName>
    <definedName name="ㅁㅁ" localSheetId="12" hidden="1">[5]내역서적용수량!#REF!</definedName>
    <definedName name="ㅁㅁ" localSheetId="9" hidden="1">[5]내역서적용수량!#REF!</definedName>
    <definedName name="ㅁㅁ" localSheetId="7" hidden="1">[5]내역서적용수량!#REF!</definedName>
    <definedName name="ㅁㅁ" localSheetId="6" hidden="1">[5]내역서적용수량!#REF!</definedName>
    <definedName name="ㅁㅁ" hidden="1">[5]내역서적용수량!#REF!</definedName>
    <definedName name="메2" localSheetId="3">#REF!</definedName>
    <definedName name="메2" localSheetId="14">#REF!</definedName>
    <definedName name="메2" localSheetId="8">#REF!</definedName>
    <definedName name="메2" localSheetId="11">#REF!</definedName>
    <definedName name="메2" localSheetId="12">#REF!</definedName>
    <definedName name="메2" localSheetId="9">#REF!</definedName>
    <definedName name="메2" localSheetId="7">#REF!</definedName>
    <definedName name="메2" localSheetId="6">#REF!</definedName>
    <definedName name="메2">#REF!</definedName>
    <definedName name="메3" localSheetId="3">#REF!</definedName>
    <definedName name="메3" localSheetId="14">#REF!</definedName>
    <definedName name="메3" localSheetId="8">#REF!</definedName>
    <definedName name="메3" localSheetId="11">#REF!</definedName>
    <definedName name="메3" localSheetId="12">#REF!</definedName>
    <definedName name="메3" localSheetId="9">#REF!</definedName>
    <definedName name="메3" localSheetId="7">#REF!</definedName>
    <definedName name="메3" localSheetId="6">#REF!</definedName>
    <definedName name="메3">#REF!</definedName>
    <definedName name="메4" localSheetId="3">#REF!</definedName>
    <definedName name="메4" localSheetId="14">#REF!</definedName>
    <definedName name="메4" localSheetId="8">#REF!</definedName>
    <definedName name="메4" localSheetId="11">#REF!</definedName>
    <definedName name="메4" localSheetId="12">#REF!</definedName>
    <definedName name="메4" localSheetId="9">#REF!</definedName>
    <definedName name="메4" localSheetId="7">#REF!</definedName>
    <definedName name="메4" localSheetId="6">#REF!</definedName>
    <definedName name="메4">#REF!</definedName>
    <definedName name="모르터배합비">OFFSET('[2]시멘트 및 골재량산출'!$B$4,0,0,COUNTA('[2]시멘트 및 골재량산출'!$B$4:$B$13),1)</definedName>
    <definedName name="모르터배합용적비">OFFSET('[2]시멘트 및 골재량산출'!$B$4,0,0,COUNTA('[2]시멘트 및 골재량산출'!$B$4:$B$13),3)</definedName>
    <definedName name="ㅂㅂ" localSheetId="3">#REF!</definedName>
    <definedName name="ㅂㅂ" localSheetId="14">#REF!</definedName>
    <definedName name="ㅂㅂ" localSheetId="8">#REF!</definedName>
    <definedName name="ㅂㅂ" localSheetId="11">#REF!</definedName>
    <definedName name="ㅂㅂ" localSheetId="12">#REF!</definedName>
    <definedName name="ㅂㅂ" localSheetId="9">#REF!</definedName>
    <definedName name="ㅂㅂ" localSheetId="7">#REF!</definedName>
    <definedName name="ㅂㅂ" localSheetId="6">#REF!</definedName>
    <definedName name="ㅂㅂ">#REF!</definedName>
    <definedName name="보도포장_연장조서">'[4]보도포장연장조서-표준차도부'!$A$3:$N$65536</definedName>
    <definedName name="세목조서" localSheetId="3">#REF!</definedName>
    <definedName name="세목조서" localSheetId="14">#REF!</definedName>
    <definedName name="세목조서" localSheetId="8">#REF!</definedName>
    <definedName name="세목조서" localSheetId="11">#REF!</definedName>
    <definedName name="세목조서" localSheetId="12">#REF!</definedName>
    <definedName name="세목조서" localSheetId="9">#REF!</definedName>
    <definedName name="세목조서" localSheetId="7">#REF!</definedName>
    <definedName name="세목조서" localSheetId="6">#REF!</definedName>
    <definedName name="세목조서">#REF!</definedName>
    <definedName name="세목조서1111" localSheetId="3">#REF!</definedName>
    <definedName name="세목조서1111" localSheetId="14">#REF!</definedName>
    <definedName name="세목조서1111" localSheetId="8">#REF!</definedName>
    <definedName name="세목조서1111" localSheetId="11">#REF!</definedName>
    <definedName name="세목조서1111" localSheetId="12">#REF!</definedName>
    <definedName name="세목조서1111" localSheetId="9">#REF!</definedName>
    <definedName name="세목조서1111" localSheetId="7">#REF!</definedName>
    <definedName name="세목조서1111" localSheetId="6">#REF!</definedName>
    <definedName name="세목조서1111">#REF!</definedName>
    <definedName name="ㅇㄹ" localSheetId="3">#REF!</definedName>
    <definedName name="ㅇㄹ" localSheetId="14">#REF!</definedName>
    <definedName name="ㅇㄹ" localSheetId="8">#REF!</definedName>
    <definedName name="ㅇㄹ" localSheetId="11">#REF!</definedName>
    <definedName name="ㅇㄹ" localSheetId="12">#REF!</definedName>
    <definedName name="ㅇㄹ" localSheetId="9">#REF!</definedName>
    <definedName name="ㅇㄹ" localSheetId="7">#REF!</definedName>
    <definedName name="ㅇㄹ" localSheetId="6">#REF!</definedName>
    <definedName name="ㅇㄹ">#REF!</definedName>
    <definedName name="ㅇㅁㄴㅇ" localSheetId="3">#REF!</definedName>
    <definedName name="ㅇㅁㄴㅇ" localSheetId="14">#REF!</definedName>
    <definedName name="ㅇㅁㄴㅇ" localSheetId="8">#REF!</definedName>
    <definedName name="ㅇㅁㄴㅇ" localSheetId="11">#REF!</definedName>
    <definedName name="ㅇㅁㄴㅇ" localSheetId="12">#REF!</definedName>
    <definedName name="ㅇㅁㄴㅇ" localSheetId="9">#REF!</definedName>
    <definedName name="ㅇㅁㄴㅇ" localSheetId="7">#REF!</definedName>
    <definedName name="ㅇㅁㄴㅇ" localSheetId="6">#REF!</definedName>
    <definedName name="ㅇㅁㄴㅇ">#REF!</definedName>
    <definedName name="ㅇㅇ" localSheetId="3" hidden="1">[6]구조물터파기수량집계!#REF!</definedName>
    <definedName name="ㅇㅇ" localSheetId="14" hidden="1">[6]구조물터파기수량집계!#REF!</definedName>
    <definedName name="ㅇㅇ" localSheetId="8" hidden="1">[6]구조물터파기수량집계!#REF!</definedName>
    <definedName name="ㅇㅇ" localSheetId="11" hidden="1">[6]구조물터파기수량집계!#REF!</definedName>
    <definedName name="ㅇㅇ" localSheetId="12" hidden="1">[6]구조물터파기수량집계!#REF!</definedName>
    <definedName name="ㅇㅇ" localSheetId="9" hidden="1">[6]구조물터파기수량집계!#REF!</definedName>
    <definedName name="ㅇㅇ" localSheetId="7" hidden="1">[6]구조물터파기수량집계!#REF!</definedName>
    <definedName name="ㅇㅇ" localSheetId="6" hidden="1">[6]구조물터파기수량집계!#REF!</definedName>
    <definedName name="ㅇㅇ" hidden="1">[6]구조물터파기수량집계!#REF!</definedName>
    <definedName name="위치조서" localSheetId="3">#REF!</definedName>
    <definedName name="위치조서" localSheetId="14">#REF!</definedName>
    <definedName name="위치조서" localSheetId="8">#REF!</definedName>
    <definedName name="위치조서" localSheetId="11">#REF!</definedName>
    <definedName name="위치조서" localSheetId="12">#REF!</definedName>
    <definedName name="위치조서" localSheetId="9">#REF!</definedName>
    <definedName name="위치조서" localSheetId="7">#REF!</definedName>
    <definedName name="위치조서" localSheetId="6">#REF!</definedName>
    <definedName name="위치조서">#REF!</definedName>
    <definedName name="이월" localSheetId="3">'[7]표준차도부연장집계-ASP'!#REF!</definedName>
    <definedName name="이월" localSheetId="14">'[7]표준차도부연장집계-ASP'!#REF!</definedName>
    <definedName name="이월" localSheetId="8">'[7]표준차도부연장집계-ASP'!#REF!</definedName>
    <definedName name="이월" localSheetId="11">'[7]표준차도부연장집계-ASP'!#REF!</definedName>
    <definedName name="이월" localSheetId="12">'[7]표준차도부연장집계-ASP'!#REF!</definedName>
    <definedName name="이월" localSheetId="9">'[7]표준차도부연장집계-ASP'!#REF!</definedName>
    <definedName name="이월" localSheetId="7">'[7]표준차도부연장집계-ASP'!#REF!</definedName>
    <definedName name="이월" localSheetId="6">'[7]표준차도부연장집계-ASP'!#REF!</definedName>
    <definedName name="이월">'[7]표준차도부연장집계-ASP'!#REF!</definedName>
    <definedName name="ㅈㅈ" localSheetId="3" hidden="1">[6]측구터파기공수량집계!#REF!</definedName>
    <definedName name="ㅈㅈ" localSheetId="14" hidden="1">[6]측구터파기공수량집계!#REF!</definedName>
    <definedName name="ㅈㅈ" localSheetId="8" hidden="1">[6]측구터파기공수량집계!#REF!</definedName>
    <definedName name="ㅈㅈ" localSheetId="11" hidden="1">[6]측구터파기공수량집계!#REF!</definedName>
    <definedName name="ㅈㅈ" localSheetId="12" hidden="1">[6]측구터파기공수량집계!#REF!</definedName>
    <definedName name="ㅈㅈ" localSheetId="9" hidden="1">[6]측구터파기공수량집계!#REF!</definedName>
    <definedName name="ㅈㅈ" localSheetId="7" hidden="1">[6]측구터파기공수량집계!#REF!</definedName>
    <definedName name="ㅈㅈ" localSheetId="6" hidden="1">[6]측구터파기공수량집계!#REF!</definedName>
    <definedName name="ㅈㅈ" hidden="1">[6]측구터파기공수량집계!#REF!</definedName>
    <definedName name="절토" localSheetId="3">#REF!</definedName>
    <definedName name="절토" localSheetId="14">#REF!</definedName>
    <definedName name="절토" localSheetId="8">#REF!</definedName>
    <definedName name="절토" localSheetId="11">#REF!</definedName>
    <definedName name="절토" localSheetId="12">#REF!</definedName>
    <definedName name="절토" localSheetId="9">#REF!</definedName>
    <definedName name="절토" localSheetId="7">#REF!</definedName>
    <definedName name="절토" localSheetId="6">#REF!</definedName>
    <definedName name="절토">#REF!</definedName>
    <definedName name="지" localSheetId="3">#REF!</definedName>
    <definedName name="지" localSheetId="14">#REF!</definedName>
    <definedName name="지" localSheetId="8">#REF!</definedName>
    <definedName name="지" localSheetId="11">#REF!</definedName>
    <definedName name="지" localSheetId="12">#REF!</definedName>
    <definedName name="지" localSheetId="9">#REF!</definedName>
    <definedName name="지" localSheetId="7">#REF!</definedName>
    <definedName name="지" localSheetId="6">#REF!</definedName>
    <definedName name="지">#REF!</definedName>
    <definedName name="파일" localSheetId="3" hidden="1">'[6]배수공 시멘트 및 골재량 산출'!#REF!</definedName>
    <definedName name="파일" localSheetId="14" hidden="1">'[6]배수공 시멘트 및 골재량 산출'!#REF!</definedName>
    <definedName name="파일" localSheetId="8" hidden="1">'[6]배수공 시멘트 및 골재량 산출'!#REF!</definedName>
    <definedName name="파일" localSheetId="11" hidden="1">'[6]배수공 시멘트 및 골재량 산출'!#REF!</definedName>
    <definedName name="파일" localSheetId="12" hidden="1">'[6]배수공 시멘트 및 골재량 산출'!#REF!</definedName>
    <definedName name="파일" localSheetId="9" hidden="1">'[6]배수공 시멘트 및 골재량 산출'!#REF!</definedName>
    <definedName name="파일" localSheetId="7" hidden="1">'[6]배수공 시멘트 및 골재량 산출'!#REF!</definedName>
    <definedName name="파일" localSheetId="6" hidden="1">'[6]배수공 시멘트 및 골재량 산출'!#REF!</definedName>
    <definedName name="파일" hidden="1">'[6]배수공 시멘트 및 골재량 산출'!#REF!</definedName>
    <definedName name="포장공공종번호" localSheetId="3">#REF!</definedName>
    <definedName name="포장공공종번호" localSheetId="14">#REF!</definedName>
    <definedName name="포장공공종번호" localSheetId="8">#REF!</definedName>
    <definedName name="포장공공종번호" localSheetId="11">#REF!</definedName>
    <definedName name="포장공공종번호" localSheetId="12">#REF!</definedName>
    <definedName name="포장공공종번호" localSheetId="9">#REF!</definedName>
    <definedName name="포장공공종번호" localSheetId="7">#REF!</definedName>
    <definedName name="포장공공종번호" localSheetId="6">#REF!</definedName>
    <definedName name="포장공공종번호">#REF!</definedName>
    <definedName name="표준차도부_연장조서">'[4]표준차도부연장조서-ASP'!$A$4:$J$65536</definedName>
    <definedName name="표지1" localSheetId="3">#REF!</definedName>
    <definedName name="표지1" localSheetId="14">#REF!</definedName>
    <definedName name="표지1" localSheetId="8">#REF!</definedName>
    <definedName name="표지1" localSheetId="11">#REF!</definedName>
    <definedName name="표지1" localSheetId="12">#REF!</definedName>
    <definedName name="표지1" localSheetId="9">#REF!</definedName>
    <definedName name="표지1" localSheetId="7">#REF!</definedName>
    <definedName name="표지1" localSheetId="6">#REF!</definedName>
    <definedName name="표지1">#REF!</definedName>
    <definedName name="흄관600집계" localSheetId="3">#REF!</definedName>
    <definedName name="흄관600집계" localSheetId="14">#REF!</definedName>
    <definedName name="흄관600집계" localSheetId="8">#REF!</definedName>
    <definedName name="흄관600집계" localSheetId="11">#REF!</definedName>
    <definedName name="흄관600집계" localSheetId="12">#REF!</definedName>
    <definedName name="흄관600집계" localSheetId="9">#REF!</definedName>
    <definedName name="흄관600집계" localSheetId="7">#REF!</definedName>
    <definedName name="흄관600집계" localSheetId="6">#REF!</definedName>
    <definedName name="흄관600집계">#REF!</definedName>
    <definedName name="ㅏ" localSheetId="3">#REF!</definedName>
    <definedName name="ㅏ" localSheetId="14">#REF!</definedName>
    <definedName name="ㅏ" localSheetId="8">#REF!</definedName>
    <definedName name="ㅏ" localSheetId="11">#REF!</definedName>
    <definedName name="ㅏ" localSheetId="12">#REF!</definedName>
    <definedName name="ㅏ" localSheetId="9">#REF!</definedName>
    <definedName name="ㅏ" localSheetId="7">#REF!</definedName>
    <definedName name="ㅏ" localSheetId="6">#REF!</definedName>
    <definedName name="ㅏ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X205" i="7" l="1"/>
  <c r="X202" i="7"/>
  <c r="X200" i="7"/>
  <c r="X196" i="7"/>
  <c r="X194" i="7"/>
  <c r="X193" i="7"/>
  <c r="X192" i="7"/>
  <c r="X191" i="7"/>
  <c r="X190" i="7"/>
  <c r="X189" i="7"/>
  <c r="X185" i="7"/>
  <c r="X182" i="7"/>
  <c r="X180" i="7"/>
  <c r="X176" i="7"/>
  <c r="X174" i="7"/>
  <c r="X173" i="7"/>
  <c r="X172" i="7"/>
  <c r="X171" i="7"/>
  <c r="X170" i="7"/>
  <c r="X169" i="7"/>
  <c r="X165" i="7"/>
  <c r="X162" i="7"/>
  <c r="X160" i="7"/>
  <c r="X156" i="7"/>
  <c r="X154" i="7"/>
  <c r="X153" i="7"/>
  <c r="X152" i="7"/>
  <c r="X151" i="7"/>
  <c r="X150" i="7"/>
  <c r="X149" i="7"/>
  <c r="X145" i="7"/>
  <c r="X142" i="7"/>
  <c r="X140" i="7"/>
  <c r="X136" i="7"/>
  <c r="X234" i="7"/>
  <c r="X233" i="7"/>
  <c r="X232" i="7"/>
  <c r="X231" i="7"/>
  <c r="X230" i="7"/>
  <c r="X229" i="7"/>
  <c r="X228" i="7"/>
  <c r="X227" i="7"/>
  <c r="X226" i="7"/>
  <c r="A2" i="23"/>
  <c r="X125" i="7" l="1"/>
  <c r="X122" i="7"/>
  <c r="X120" i="7"/>
  <c r="X116" i="7"/>
  <c r="X114" i="7"/>
  <c r="X113" i="7"/>
  <c r="X112" i="7"/>
  <c r="X111" i="7"/>
  <c r="X110" i="7"/>
  <c r="X109" i="7"/>
  <c r="X108" i="7"/>
  <c r="X107" i="7"/>
  <c r="X106" i="7"/>
  <c r="X105" i="7"/>
  <c r="X104" i="7"/>
  <c r="X103" i="7"/>
  <c r="X102" i="7"/>
  <c r="X101" i="7"/>
  <c r="X100" i="7"/>
  <c r="X99" i="7"/>
  <c r="X98" i="7"/>
  <c r="X97" i="7"/>
  <c r="X96" i="7"/>
  <c r="X95" i="7"/>
  <c r="X94" i="7"/>
  <c r="X93" i="7"/>
  <c r="X92" i="7"/>
  <c r="X91" i="7"/>
  <c r="X90" i="7"/>
  <c r="X89" i="7"/>
  <c r="X88" i="7"/>
  <c r="X87" i="7"/>
  <c r="X86" i="7"/>
  <c r="X85" i="7"/>
  <c r="X84" i="7"/>
  <c r="X83" i="7"/>
  <c r="X82" i="7"/>
  <c r="X81" i="7"/>
  <c r="X80" i="7"/>
  <c r="X79" i="7"/>
  <c r="X78" i="7"/>
  <c r="X77" i="7"/>
  <c r="X76" i="7"/>
  <c r="X75" i="7"/>
  <c r="X74" i="7"/>
  <c r="X73" i="7"/>
  <c r="X72" i="7"/>
  <c r="X71" i="7"/>
  <c r="X70" i="7"/>
  <c r="X69" i="7"/>
  <c r="X68" i="7"/>
  <c r="X67" i="7"/>
  <c r="X66" i="7"/>
  <c r="X225" i="7"/>
  <c r="X224" i="7"/>
  <c r="X222" i="7"/>
  <c r="X220" i="7"/>
  <c r="X218" i="7"/>
  <c r="X216" i="7"/>
  <c r="X215" i="7"/>
  <c r="X214" i="7"/>
  <c r="X213" i="7"/>
  <c r="X212" i="7"/>
  <c r="X211" i="7"/>
  <c r="X210" i="7"/>
  <c r="X134" i="7"/>
  <c r="X133" i="7"/>
  <c r="X132" i="7"/>
  <c r="X131" i="7"/>
  <c r="X130" i="7"/>
  <c r="X129" i="7"/>
  <c r="X33" i="7"/>
  <c r="X32" i="7"/>
  <c r="X31" i="7"/>
  <c r="X30" i="7"/>
  <c r="X29" i="7"/>
  <c r="X28" i="7"/>
  <c r="X26" i="7"/>
  <c r="X25" i="7"/>
  <c r="X24" i="7"/>
  <c r="X23" i="7"/>
  <c r="F5" i="16"/>
  <c r="X62" i="7" l="1"/>
  <c r="X60" i="7"/>
  <c r="X59" i="7"/>
  <c r="X58" i="7"/>
  <c r="X56" i="7"/>
  <c r="X57" i="7"/>
  <c r="A2" i="11" l="1"/>
  <c r="A2" i="10"/>
  <c r="A2" i="16"/>
  <c r="A2" i="8"/>
  <c r="A2" i="7"/>
  <c r="A2" i="3"/>
  <c r="A3" i="2"/>
  <c r="D6" i="1" l="1"/>
  <c r="H6" i="1"/>
  <c r="G6" i="1" a="1"/>
  <c r="G6" i="1" s="1"/>
  <c r="F6" i="1" a="1"/>
  <c r="F6" i="1" s="1"/>
  <c r="E6" i="1" a="1"/>
  <c r="E6" i="1" s="1"/>
  <c r="C6" i="1" a="1"/>
  <c r="C6" i="1" s="1"/>
  <c r="B6" i="1" l="1"/>
  <c r="AD6" i="11"/>
  <c r="AD7" i="11"/>
  <c r="AD8" i="11"/>
  <c r="AD9" i="11"/>
  <c r="AD10" i="11"/>
  <c r="AD11" i="11"/>
  <c r="AD12" i="11"/>
  <c r="AD13" i="11"/>
  <c r="AD14" i="11"/>
  <c r="AD15" i="11"/>
  <c r="AD16" i="11"/>
  <c r="AD17" i="11"/>
  <c r="AD18" i="11"/>
  <c r="AD19" i="11"/>
  <c r="AD20" i="11"/>
  <c r="AD21" i="11"/>
  <c r="AD22" i="11"/>
  <c r="AD23" i="11"/>
  <c r="AD24" i="11"/>
  <c r="AD25" i="11"/>
  <c r="AD26" i="11"/>
  <c r="AD27" i="11"/>
  <c r="AD28" i="11"/>
  <c r="AD29" i="11"/>
  <c r="AD30" i="11"/>
  <c r="AD31" i="11"/>
  <c r="AD32" i="11"/>
  <c r="AD33" i="11"/>
  <c r="AD34" i="11"/>
  <c r="AD35" i="11"/>
  <c r="AD36" i="11"/>
  <c r="AD37" i="11"/>
  <c r="AD38" i="11"/>
  <c r="AD39" i="11"/>
  <c r="AD40" i="11"/>
  <c r="AD41" i="11"/>
  <c r="AD42" i="11"/>
  <c r="AD43" i="11"/>
  <c r="AD44" i="11"/>
  <c r="AD45" i="11"/>
  <c r="AD46" i="11"/>
  <c r="AD47" i="11"/>
  <c r="AD48" i="11"/>
  <c r="AD49" i="11"/>
  <c r="AD50" i="11"/>
  <c r="AD51" i="11"/>
  <c r="AD6" i="8"/>
  <c r="AD7" i="8"/>
  <c r="AD8" i="8"/>
  <c r="AD9" i="8"/>
  <c r="AD10" i="8"/>
  <c r="AD11" i="8"/>
  <c r="AD12" i="8"/>
  <c r="AD13" i="8"/>
  <c r="AD14" i="8"/>
  <c r="AD15" i="8"/>
  <c r="AD16" i="8"/>
  <c r="AD17" i="8"/>
  <c r="AD18" i="8"/>
  <c r="AD19" i="8"/>
  <c r="AD20" i="8"/>
  <c r="AD21" i="8"/>
  <c r="AD22" i="8"/>
  <c r="AD23" i="8"/>
  <c r="AD24" i="8"/>
  <c r="AD25" i="8"/>
  <c r="AD26" i="8"/>
  <c r="AD27" i="8"/>
  <c r="AD28" i="8"/>
  <c r="AD29" i="8"/>
  <c r="AD30" i="8"/>
  <c r="AD31" i="8"/>
  <c r="AD32" i="8"/>
  <c r="AD33" i="8"/>
  <c r="AD34" i="8"/>
  <c r="AD35" i="8"/>
  <c r="AD36" i="8"/>
  <c r="AD37" i="8"/>
  <c r="AD38" i="8"/>
  <c r="AD39" i="8"/>
  <c r="AD40" i="8"/>
  <c r="AD41" i="8"/>
  <c r="AD42" i="8"/>
  <c r="AD43" i="8"/>
  <c r="AD44" i="8"/>
  <c r="AD45" i="8"/>
  <c r="AD46" i="8"/>
  <c r="AD47" i="8"/>
  <c r="AD48" i="8"/>
  <c r="AD49" i="8"/>
  <c r="AD50" i="8"/>
  <c r="AD51" i="8"/>
  <c r="AD5" i="8"/>
  <c r="Y6" i="8"/>
  <c r="X6" i="8"/>
  <c r="Z6" i="8" s="1"/>
  <c r="D5" i="2" l="1"/>
  <c r="A151" i="18" l="1"/>
  <c r="A151" i="19" s="1"/>
  <c r="B151" i="18"/>
  <c r="A301" i="19" s="1"/>
  <c r="C151" i="18"/>
  <c r="A451" i="19" s="1"/>
  <c r="D151" i="18"/>
  <c r="A601" i="19" s="1"/>
  <c r="E151" i="18"/>
  <c r="A751" i="19" s="1"/>
  <c r="F151" i="18"/>
  <c r="A901" i="19" s="1"/>
  <c r="G151" i="18"/>
  <c r="A1051" i="19" s="1"/>
  <c r="H151" i="18"/>
  <c r="A1201" i="19" s="1"/>
  <c r="I151" i="18"/>
  <c r="A1351" i="19" s="1"/>
  <c r="B40" i="18"/>
  <c r="A190" i="19" s="1"/>
  <c r="B41" i="18"/>
  <c r="A191" i="19" s="1"/>
  <c r="B42" i="18"/>
  <c r="A192" i="19" s="1"/>
  <c r="B43" i="18"/>
  <c r="A193" i="19" s="1"/>
  <c r="B44" i="18"/>
  <c r="A194" i="19" s="1"/>
  <c r="B45" i="18"/>
  <c r="A195" i="19" s="1"/>
  <c r="B46" i="18"/>
  <c r="A196" i="19" s="1"/>
  <c r="B47" i="18"/>
  <c r="A197" i="19" s="1"/>
  <c r="B48" i="18"/>
  <c r="A198" i="19" s="1"/>
  <c r="B49" i="18"/>
  <c r="A199" i="19" s="1"/>
  <c r="B50" i="18"/>
  <c r="A200" i="19" s="1"/>
  <c r="B51" i="18"/>
  <c r="A201" i="19" s="1"/>
  <c r="B52" i="18"/>
  <c r="A202" i="19" s="1"/>
  <c r="B53" i="18"/>
  <c r="A203" i="19" s="1"/>
  <c r="B54" i="18"/>
  <c r="A204" i="19" s="1"/>
  <c r="B55" i="18"/>
  <c r="A205" i="19" s="1"/>
  <c r="B56" i="18"/>
  <c r="A206" i="19" s="1"/>
  <c r="B57" i="18"/>
  <c r="A207" i="19" s="1"/>
  <c r="B58" i="18"/>
  <c r="A208" i="19" s="1"/>
  <c r="B59" i="18"/>
  <c r="A209" i="19" s="1"/>
  <c r="B60" i="18"/>
  <c r="A210" i="19" s="1"/>
  <c r="B61" i="18"/>
  <c r="A211" i="19" s="1"/>
  <c r="B62" i="18"/>
  <c r="A212" i="19" s="1"/>
  <c r="B63" i="18"/>
  <c r="A213" i="19" s="1"/>
  <c r="B64" i="18"/>
  <c r="A214" i="19" s="1"/>
  <c r="B65" i="18"/>
  <c r="A215" i="19" s="1"/>
  <c r="B66" i="18"/>
  <c r="A216" i="19" s="1"/>
  <c r="B67" i="18"/>
  <c r="A217" i="19" s="1"/>
  <c r="B68" i="18"/>
  <c r="A218" i="19" s="1"/>
  <c r="B69" i="18"/>
  <c r="A219" i="19" s="1"/>
  <c r="B70" i="18"/>
  <c r="A220" i="19" s="1"/>
  <c r="B71" i="18"/>
  <c r="A221" i="19" s="1"/>
  <c r="B72" i="18"/>
  <c r="A222" i="19" s="1"/>
  <c r="B73" i="18"/>
  <c r="A223" i="19" s="1"/>
  <c r="B74" i="18"/>
  <c r="A224" i="19" s="1"/>
  <c r="B75" i="18"/>
  <c r="A225" i="19" s="1"/>
  <c r="B76" i="18"/>
  <c r="A226" i="19" s="1"/>
  <c r="B77" i="18"/>
  <c r="A227" i="19" s="1"/>
  <c r="B78" i="18"/>
  <c r="A228" i="19" s="1"/>
  <c r="B79" i="18"/>
  <c r="A229" i="19" s="1"/>
  <c r="B80" i="18"/>
  <c r="A230" i="19" s="1"/>
  <c r="B81" i="18"/>
  <c r="A231" i="19" s="1"/>
  <c r="B82" i="18"/>
  <c r="A232" i="19" s="1"/>
  <c r="B83" i="18"/>
  <c r="A233" i="19" s="1"/>
  <c r="B84" i="18"/>
  <c r="A234" i="19" s="1"/>
  <c r="B85" i="18"/>
  <c r="A235" i="19" s="1"/>
  <c r="B86" i="18"/>
  <c r="A236" i="19" s="1"/>
  <c r="B87" i="18"/>
  <c r="A237" i="19" s="1"/>
  <c r="B88" i="18"/>
  <c r="A238" i="19" s="1"/>
  <c r="B89" i="18"/>
  <c r="A239" i="19" s="1"/>
  <c r="B90" i="18"/>
  <c r="A240" i="19" s="1"/>
  <c r="B91" i="18"/>
  <c r="A241" i="19" s="1"/>
  <c r="B92" i="18"/>
  <c r="A242" i="19" s="1"/>
  <c r="B93" i="18"/>
  <c r="A243" i="19" s="1"/>
  <c r="B94" i="18"/>
  <c r="A244" i="19" s="1"/>
  <c r="B95" i="18"/>
  <c r="A245" i="19" s="1"/>
  <c r="B96" i="18"/>
  <c r="A246" i="19" s="1"/>
  <c r="B97" i="18"/>
  <c r="A247" i="19" s="1"/>
  <c r="B98" i="18"/>
  <c r="A248" i="19" s="1"/>
  <c r="B99" i="18"/>
  <c r="A249" i="19" s="1"/>
  <c r="B100" i="18"/>
  <c r="A250" i="19" s="1"/>
  <c r="B101" i="18"/>
  <c r="A251" i="19" s="1"/>
  <c r="B102" i="18"/>
  <c r="A252" i="19" s="1"/>
  <c r="B103" i="18"/>
  <c r="A253" i="19" s="1"/>
  <c r="B104" i="18"/>
  <c r="A254" i="19" s="1"/>
  <c r="B105" i="18"/>
  <c r="A255" i="19" s="1"/>
  <c r="B106" i="18"/>
  <c r="A256" i="19" s="1"/>
  <c r="B107" i="18"/>
  <c r="A257" i="19" s="1"/>
  <c r="B108" i="18"/>
  <c r="A258" i="19" s="1"/>
  <c r="B109" i="18"/>
  <c r="A259" i="19" s="1"/>
  <c r="B110" i="18"/>
  <c r="A260" i="19" s="1"/>
  <c r="B111" i="18"/>
  <c r="A261" i="19" s="1"/>
  <c r="B112" i="18"/>
  <c r="A262" i="19" s="1"/>
  <c r="B113" i="18"/>
  <c r="A263" i="19" s="1"/>
  <c r="B114" i="18"/>
  <c r="A264" i="19" s="1"/>
  <c r="B115" i="18"/>
  <c r="A265" i="19" s="1"/>
  <c r="B116" i="18"/>
  <c r="A266" i="19" s="1"/>
  <c r="B117" i="18"/>
  <c r="A267" i="19" s="1"/>
  <c r="B118" i="18"/>
  <c r="A268" i="19" s="1"/>
  <c r="B119" i="18"/>
  <c r="A269" i="19" s="1"/>
  <c r="B120" i="18"/>
  <c r="A270" i="19" s="1"/>
  <c r="B121" i="18"/>
  <c r="A271" i="19" s="1"/>
  <c r="B122" i="18"/>
  <c r="A272" i="19" s="1"/>
  <c r="B123" i="18"/>
  <c r="A273" i="19" s="1"/>
  <c r="B124" i="18"/>
  <c r="A274" i="19" s="1"/>
  <c r="B125" i="18"/>
  <c r="A275" i="19" s="1"/>
  <c r="B126" i="18"/>
  <c r="A276" i="19" s="1"/>
  <c r="B127" i="18"/>
  <c r="A277" i="19" s="1"/>
  <c r="B128" i="18"/>
  <c r="A278" i="19" s="1"/>
  <c r="B129" i="18"/>
  <c r="A279" i="19" s="1"/>
  <c r="B130" i="18"/>
  <c r="A280" i="19" s="1"/>
  <c r="B131" i="18"/>
  <c r="A281" i="19" s="1"/>
  <c r="B132" i="18"/>
  <c r="A282" i="19" s="1"/>
  <c r="B133" i="18"/>
  <c r="A283" i="19" s="1"/>
  <c r="B134" i="18"/>
  <c r="A284" i="19" s="1"/>
  <c r="B135" i="18"/>
  <c r="A285" i="19" s="1"/>
  <c r="B136" i="18"/>
  <c r="A286" i="19" s="1"/>
  <c r="B137" i="18"/>
  <c r="A287" i="19" s="1"/>
  <c r="B138" i="18"/>
  <c r="A288" i="19" s="1"/>
  <c r="B139" i="18"/>
  <c r="A289" i="19" s="1"/>
  <c r="B140" i="18"/>
  <c r="A290" i="19" s="1"/>
  <c r="B141" i="18"/>
  <c r="A291" i="19" s="1"/>
  <c r="B142" i="18"/>
  <c r="A292" i="19" s="1"/>
  <c r="B143" i="18"/>
  <c r="A293" i="19" s="1"/>
  <c r="B144" i="18"/>
  <c r="A294" i="19" s="1"/>
  <c r="B145" i="18"/>
  <c r="A295" i="19" s="1"/>
  <c r="B146" i="18"/>
  <c r="A296" i="19" s="1"/>
  <c r="B147" i="18"/>
  <c r="A297" i="19" s="1"/>
  <c r="B148" i="18"/>
  <c r="A298" i="19" s="1"/>
  <c r="B149" i="18"/>
  <c r="A299" i="19" s="1"/>
  <c r="B150" i="18"/>
  <c r="A300" i="19" s="1"/>
  <c r="I3" i="18"/>
  <c r="A1203" i="19" s="1"/>
  <c r="I4" i="18"/>
  <c r="A1204" i="19" s="1"/>
  <c r="I5" i="18"/>
  <c r="A1205" i="19" s="1"/>
  <c r="I6" i="18"/>
  <c r="A1206" i="19" s="1"/>
  <c r="I7" i="18"/>
  <c r="A1207" i="19" s="1"/>
  <c r="I8" i="18"/>
  <c r="A1208" i="19" s="1"/>
  <c r="I9" i="18"/>
  <c r="A1209" i="19" s="1"/>
  <c r="I10" i="18"/>
  <c r="A1210" i="19" s="1"/>
  <c r="I11" i="18"/>
  <c r="A1211" i="19" s="1"/>
  <c r="I12" i="18"/>
  <c r="A1212" i="19" s="1"/>
  <c r="I13" i="18"/>
  <c r="A1213" i="19" s="1"/>
  <c r="I14" i="18"/>
  <c r="A1214" i="19" s="1"/>
  <c r="I15" i="18"/>
  <c r="A1215" i="19" s="1"/>
  <c r="I16" i="18"/>
  <c r="A1216" i="19" s="1"/>
  <c r="I17" i="18"/>
  <c r="A1217" i="19" s="1"/>
  <c r="I18" i="18"/>
  <c r="A1218" i="19" s="1"/>
  <c r="I19" i="18"/>
  <c r="A1219" i="19" s="1"/>
  <c r="I20" i="18"/>
  <c r="A1220" i="19" s="1"/>
  <c r="I21" i="18"/>
  <c r="A1221" i="19" s="1"/>
  <c r="I22" i="18"/>
  <c r="A1222" i="19" s="1"/>
  <c r="I23" i="18"/>
  <c r="A1223" i="19" s="1"/>
  <c r="I24" i="18"/>
  <c r="A1224" i="19" s="1"/>
  <c r="I25" i="18"/>
  <c r="A1225" i="19" s="1"/>
  <c r="I26" i="18"/>
  <c r="A1226" i="19" s="1"/>
  <c r="I27" i="18"/>
  <c r="A1227" i="19" s="1"/>
  <c r="I28" i="18"/>
  <c r="A1228" i="19" s="1"/>
  <c r="I29" i="18"/>
  <c r="A1229" i="19" s="1"/>
  <c r="I30" i="18"/>
  <c r="A1230" i="19" s="1"/>
  <c r="I31" i="18"/>
  <c r="A1231" i="19" s="1"/>
  <c r="I32" i="18"/>
  <c r="A1232" i="19" s="1"/>
  <c r="I33" i="18"/>
  <c r="A1233" i="19" s="1"/>
  <c r="I34" i="18"/>
  <c r="A1234" i="19" s="1"/>
  <c r="I35" i="18"/>
  <c r="A1235" i="19" s="1"/>
  <c r="I36" i="18"/>
  <c r="A1236" i="19" s="1"/>
  <c r="I37" i="18"/>
  <c r="A1237" i="19" s="1"/>
  <c r="I38" i="18"/>
  <c r="A1238" i="19" s="1"/>
  <c r="I39" i="18"/>
  <c r="A1239" i="19" s="1"/>
  <c r="I40" i="18"/>
  <c r="A1240" i="19" s="1"/>
  <c r="I41" i="18"/>
  <c r="A1241" i="19" s="1"/>
  <c r="I42" i="18"/>
  <c r="A1242" i="19" s="1"/>
  <c r="I43" i="18"/>
  <c r="A1243" i="19" s="1"/>
  <c r="I44" i="18"/>
  <c r="A1244" i="19" s="1"/>
  <c r="I45" i="18"/>
  <c r="A1245" i="19" s="1"/>
  <c r="I46" i="18"/>
  <c r="A1246" i="19" s="1"/>
  <c r="I47" i="18"/>
  <c r="A1247" i="19" s="1"/>
  <c r="I48" i="18"/>
  <c r="A1248" i="19" s="1"/>
  <c r="I49" i="18"/>
  <c r="A1249" i="19" s="1"/>
  <c r="I50" i="18"/>
  <c r="A1250" i="19" s="1"/>
  <c r="I51" i="18"/>
  <c r="A1251" i="19" s="1"/>
  <c r="I52" i="18"/>
  <c r="A1252" i="19" s="1"/>
  <c r="I53" i="18"/>
  <c r="A1253" i="19" s="1"/>
  <c r="I54" i="18"/>
  <c r="A1254" i="19" s="1"/>
  <c r="I55" i="18"/>
  <c r="A1255" i="19" s="1"/>
  <c r="I56" i="18"/>
  <c r="A1256" i="19" s="1"/>
  <c r="I57" i="18"/>
  <c r="A1257" i="19" s="1"/>
  <c r="I58" i="18"/>
  <c r="A1258" i="19" s="1"/>
  <c r="I59" i="18"/>
  <c r="A1259" i="19" s="1"/>
  <c r="I60" i="18"/>
  <c r="A1260" i="19" s="1"/>
  <c r="I61" i="18"/>
  <c r="A1261" i="19" s="1"/>
  <c r="I62" i="18"/>
  <c r="A1262" i="19" s="1"/>
  <c r="I63" i="18"/>
  <c r="A1263" i="19" s="1"/>
  <c r="I64" i="18"/>
  <c r="A1264" i="19" s="1"/>
  <c r="I65" i="18"/>
  <c r="A1265" i="19" s="1"/>
  <c r="I66" i="18"/>
  <c r="A1266" i="19" s="1"/>
  <c r="I67" i="18"/>
  <c r="A1267" i="19" s="1"/>
  <c r="I68" i="18"/>
  <c r="A1268" i="19" s="1"/>
  <c r="I69" i="18"/>
  <c r="A1269" i="19" s="1"/>
  <c r="I70" i="18"/>
  <c r="A1270" i="19" s="1"/>
  <c r="I71" i="18"/>
  <c r="A1271" i="19" s="1"/>
  <c r="I72" i="18"/>
  <c r="A1272" i="19" s="1"/>
  <c r="I73" i="18"/>
  <c r="A1273" i="19" s="1"/>
  <c r="I74" i="18"/>
  <c r="A1274" i="19" s="1"/>
  <c r="I75" i="18"/>
  <c r="A1275" i="19" s="1"/>
  <c r="I76" i="18"/>
  <c r="A1276" i="19" s="1"/>
  <c r="I77" i="18"/>
  <c r="A1277" i="19" s="1"/>
  <c r="I78" i="18"/>
  <c r="A1278" i="19" s="1"/>
  <c r="I79" i="18"/>
  <c r="A1279" i="19" s="1"/>
  <c r="I80" i="18"/>
  <c r="A1280" i="19" s="1"/>
  <c r="I81" i="18"/>
  <c r="A1281" i="19" s="1"/>
  <c r="I82" i="18"/>
  <c r="A1282" i="19" s="1"/>
  <c r="I83" i="18"/>
  <c r="A1283" i="19" s="1"/>
  <c r="I84" i="18"/>
  <c r="A1284" i="19" s="1"/>
  <c r="I85" i="18"/>
  <c r="A1285" i="19" s="1"/>
  <c r="I86" i="18"/>
  <c r="A1286" i="19" s="1"/>
  <c r="I87" i="18"/>
  <c r="A1287" i="19" s="1"/>
  <c r="I88" i="18"/>
  <c r="A1288" i="19" s="1"/>
  <c r="I89" i="18"/>
  <c r="A1289" i="19" s="1"/>
  <c r="I90" i="18"/>
  <c r="A1290" i="19" s="1"/>
  <c r="I91" i="18"/>
  <c r="A1291" i="19" s="1"/>
  <c r="I92" i="18"/>
  <c r="A1292" i="19" s="1"/>
  <c r="I93" i="18"/>
  <c r="A1293" i="19" s="1"/>
  <c r="I94" i="18"/>
  <c r="A1294" i="19" s="1"/>
  <c r="I95" i="18"/>
  <c r="A1295" i="19" s="1"/>
  <c r="I96" i="18"/>
  <c r="A1296" i="19" s="1"/>
  <c r="I97" i="18"/>
  <c r="A1297" i="19" s="1"/>
  <c r="I98" i="18"/>
  <c r="A1298" i="19" s="1"/>
  <c r="I99" i="18"/>
  <c r="A1299" i="19" s="1"/>
  <c r="I100" i="18"/>
  <c r="A1300" i="19" s="1"/>
  <c r="I101" i="18"/>
  <c r="A1301" i="19" s="1"/>
  <c r="I102" i="18"/>
  <c r="A1302" i="19" s="1"/>
  <c r="I103" i="18"/>
  <c r="A1303" i="19" s="1"/>
  <c r="I104" i="18"/>
  <c r="A1304" i="19" s="1"/>
  <c r="I105" i="18"/>
  <c r="A1305" i="19" s="1"/>
  <c r="I106" i="18"/>
  <c r="A1306" i="19" s="1"/>
  <c r="I107" i="18"/>
  <c r="A1307" i="19" s="1"/>
  <c r="I108" i="18"/>
  <c r="A1308" i="19" s="1"/>
  <c r="I109" i="18"/>
  <c r="A1309" i="19" s="1"/>
  <c r="I110" i="18"/>
  <c r="A1310" i="19" s="1"/>
  <c r="I111" i="18"/>
  <c r="A1311" i="19" s="1"/>
  <c r="I112" i="18"/>
  <c r="A1312" i="19" s="1"/>
  <c r="I113" i="18"/>
  <c r="A1313" i="19" s="1"/>
  <c r="I114" i="18"/>
  <c r="A1314" i="19" s="1"/>
  <c r="I115" i="18"/>
  <c r="A1315" i="19" s="1"/>
  <c r="I116" i="18"/>
  <c r="A1316" i="19" s="1"/>
  <c r="I117" i="18"/>
  <c r="A1317" i="19" s="1"/>
  <c r="I118" i="18"/>
  <c r="A1318" i="19" s="1"/>
  <c r="I119" i="18"/>
  <c r="A1319" i="19" s="1"/>
  <c r="I120" i="18"/>
  <c r="A1320" i="19" s="1"/>
  <c r="I121" i="18"/>
  <c r="A1321" i="19" s="1"/>
  <c r="I122" i="18"/>
  <c r="A1322" i="19" s="1"/>
  <c r="I123" i="18"/>
  <c r="A1323" i="19" s="1"/>
  <c r="I124" i="18"/>
  <c r="A1324" i="19" s="1"/>
  <c r="I125" i="18"/>
  <c r="A1325" i="19" s="1"/>
  <c r="I126" i="18"/>
  <c r="A1326" i="19" s="1"/>
  <c r="I127" i="18"/>
  <c r="A1327" i="19" s="1"/>
  <c r="I128" i="18"/>
  <c r="A1328" i="19" s="1"/>
  <c r="I129" i="18"/>
  <c r="A1329" i="19" s="1"/>
  <c r="I130" i="18"/>
  <c r="A1330" i="19" s="1"/>
  <c r="I131" i="18"/>
  <c r="A1331" i="19" s="1"/>
  <c r="I132" i="18"/>
  <c r="A1332" i="19" s="1"/>
  <c r="I133" i="18"/>
  <c r="A1333" i="19" s="1"/>
  <c r="I134" i="18"/>
  <c r="A1334" i="19" s="1"/>
  <c r="I135" i="18"/>
  <c r="A1335" i="19" s="1"/>
  <c r="I136" i="18"/>
  <c r="A1336" i="19" s="1"/>
  <c r="I137" i="18"/>
  <c r="A1337" i="19" s="1"/>
  <c r="I138" i="18"/>
  <c r="A1338" i="19" s="1"/>
  <c r="I139" i="18"/>
  <c r="A1339" i="19" s="1"/>
  <c r="I140" i="18"/>
  <c r="A1340" i="19" s="1"/>
  <c r="I141" i="18"/>
  <c r="A1341" i="19" s="1"/>
  <c r="I142" i="18"/>
  <c r="A1342" i="19" s="1"/>
  <c r="I143" i="18"/>
  <c r="A1343" i="19" s="1"/>
  <c r="I144" i="18"/>
  <c r="A1344" i="19" s="1"/>
  <c r="I145" i="18"/>
  <c r="A1345" i="19" s="1"/>
  <c r="I146" i="18"/>
  <c r="A1346" i="19" s="1"/>
  <c r="I147" i="18"/>
  <c r="A1347" i="19" s="1"/>
  <c r="I148" i="18"/>
  <c r="A1348" i="19" s="1"/>
  <c r="I149" i="18"/>
  <c r="A1349" i="19" s="1"/>
  <c r="I150" i="18"/>
  <c r="A1350" i="19" s="1"/>
  <c r="I2" i="18"/>
  <c r="A1202" i="19" s="1"/>
  <c r="H3" i="18"/>
  <c r="A1053" i="19" s="1"/>
  <c r="H4" i="18"/>
  <c r="A1054" i="19" s="1"/>
  <c r="H5" i="18"/>
  <c r="A1055" i="19" s="1"/>
  <c r="H6" i="18"/>
  <c r="A1056" i="19" s="1"/>
  <c r="H7" i="18"/>
  <c r="A1057" i="19" s="1"/>
  <c r="H8" i="18"/>
  <c r="A1058" i="19" s="1"/>
  <c r="H9" i="18"/>
  <c r="A1059" i="19" s="1"/>
  <c r="H10" i="18"/>
  <c r="A1060" i="19" s="1"/>
  <c r="H11" i="18"/>
  <c r="A1061" i="19" s="1"/>
  <c r="H12" i="18"/>
  <c r="A1062" i="19" s="1"/>
  <c r="H13" i="18"/>
  <c r="A1063" i="19" s="1"/>
  <c r="H14" i="18"/>
  <c r="A1064" i="19" s="1"/>
  <c r="H15" i="18"/>
  <c r="A1065" i="19" s="1"/>
  <c r="H16" i="18"/>
  <c r="A1066" i="19" s="1"/>
  <c r="H17" i="18"/>
  <c r="A1067" i="19" s="1"/>
  <c r="H18" i="18"/>
  <c r="A1068" i="19" s="1"/>
  <c r="H19" i="18"/>
  <c r="A1069" i="19" s="1"/>
  <c r="H20" i="18"/>
  <c r="A1070" i="19" s="1"/>
  <c r="H21" i="18"/>
  <c r="A1071" i="19" s="1"/>
  <c r="H22" i="18"/>
  <c r="A1072" i="19" s="1"/>
  <c r="H23" i="18"/>
  <c r="A1073" i="19" s="1"/>
  <c r="H24" i="18"/>
  <c r="A1074" i="19" s="1"/>
  <c r="H25" i="18"/>
  <c r="A1075" i="19" s="1"/>
  <c r="H26" i="18"/>
  <c r="A1076" i="19" s="1"/>
  <c r="H27" i="18"/>
  <c r="A1077" i="19" s="1"/>
  <c r="H28" i="18"/>
  <c r="A1078" i="19" s="1"/>
  <c r="H29" i="18"/>
  <c r="A1079" i="19" s="1"/>
  <c r="H30" i="18"/>
  <c r="A1080" i="19" s="1"/>
  <c r="H31" i="18"/>
  <c r="A1081" i="19" s="1"/>
  <c r="H32" i="18"/>
  <c r="A1082" i="19" s="1"/>
  <c r="H33" i="18"/>
  <c r="A1083" i="19" s="1"/>
  <c r="H34" i="18"/>
  <c r="A1084" i="19" s="1"/>
  <c r="H35" i="18"/>
  <c r="A1085" i="19" s="1"/>
  <c r="H36" i="18"/>
  <c r="A1086" i="19" s="1"/>
  <c r="H37" i="18"/>
  <c r="A1087" i="19" s="1"/>
  <c r="H38" i="18"/>
  <c r="A1088" i="19" s="1"/>
  <c r="H39" i="18"/>
  <c r="A1089" i="19" s="1"/>
  <c r="H40" i="18"/>
  <c r="A1090" i="19" s="1"/>
  <c r="H41" i="18"/>
  <c r="A1091" i="19" s="1"/>
  <c r="H42" i="18"/>
  <c r="A1092" i="19" s="1"/>
  <c r="H43" i="18"/>
  <c r="A1093" i="19" s="1"/>
  <c r="H44" i="18"/>
  <c r="A1094" i="19" s="1"/>
  <c r="H45" i="18"/>
  <c r="A1095" i="19" s="1"/>
  <c r="H46" i="18"/>
  <c r="A1096" i="19" s="1"/>
  <c r="H47" i="18"/>
  <c r="A1097" i="19" s="1"/>
  <c r="H48" i="18"/>
  <c r="A1098" i="19" s="1"/>
  <c r="H49" i="18"/>
  <c r="A1099" i="19" s="1"/>
  <c r="H50" i="18"/>
  <c r="A1100" i="19" s="1"/>
  <c r="H51" i="18"/>
  <c r="A1101" i="19" s="1"/>
  <c r="H52" i="18"/>
  <c r="A1102" i="19" s="1"/>
  <c r="H53" i="18"/>
  <c r="A1103" i="19" s="1"/>
  <c r="H54" i="18"/>
  <c r="A1104" i="19" s="1"/>
  <c r="H55" i="18"/>
  <c r="A1105" i="19" s="1"/>
  <c r="H56" i="18"/>
  <c r="A1106" i="19" s="1"/>
  <c r="H57" i="18"/>
  <c r="A1107" i="19" s="1"/>
  <c r="H58" i="18"/>
  <c r="A1108" i="19" s="1"/>
  <c r="H59" i="18"/>
  <c r="A1109" i="19" s="1"/>
  <c r="H60" i="18"/>
  <c r="A1110" i="19" s="1"/>
  <c r="H61" i="18"/>
  <c r="A1111" i="19" s="1"/>
  <c r="H62" i="18"/>
  <c r="A1112" i="19" s="1"/>
  <c r="H63" i="18"/>
  <c r="A1113" i="19" s="1"/>
  <c r="H64" i="18"/>
  <c r="A1114" i="19" s="1"/>
  <c r="H65" i="18"/>
  <c r="A1115" i="19" s="1"/>
  <c r="H66" i="18"/>
  <c r="A1116" i="19" s="1"/>
  <c r="H67" i="18"/>
  <c r="A1117" i="19" s="1"/>
  <c r="H68" i="18"/>
  <c r="A1118" i="19" s="1"/>
  <c r="H69" i="18"/>
  <c r="A1119" i="19" s="1"/>
  <c r="H70" i="18"/>
  <c r="A1120" i="19" s="1"/>
  <c r="H71" i="18"/>
  <c r="A1121" i="19" s="1"/>
  <c r="H72" i="18"/>
  <c r="A1122" i="19" s="1"/>
  <c r="H73" i="18"/>
  <c r="A1123" i="19" s="1"/>
  <c r="H74" i="18"/>
  <c r="A1124" i="19" s="1"/>
  <c r="H75" i="18"/>
  <c r="A1125" i="19" s="1"/>
  <c r="H76" i="18"/>
  <c r="A1126" i="19" s="1"/>
  <c r="H77" i="18"/>
  <c r="A1127" i="19" s="1"/>
  <c r="H78" i="18"/>
  <c r="A1128" i="19" s="1"/>
  <c r="H79" i="18"/>
  <c r="A1129" i="19" s="1"/>
  <c r="H80" i="18"/>
  <c r="A1130" i="19" s="1"/>
  <c r="H81" i="18"/>
  <c r="A1131" i="19" s="1"/>
  <c r="H82" i="18"/>
  <c r="A1132" i="19" s="1"/>
  <c r="H83" i="18"/>
  <c r="A1133" i="19" s="1"/>
  <c r="H84" i="18"/>
  <c r="A1134" i="19" s="1"/>
  <c r="H85" i="18"/>
  <c r="A1135" i="19" s="1"/>
  <c r="H86" i="18"/>
  <c r="A1136" i="19" s="1"/>
  <c r="H87" i="18"/>
  <c r="A1137" i="19" s="1"/>
  <c r="H88" i="18"/>
  <c r="A1138" i="19" s="1"/>
  <c r="H89" i="18"/>
  <c r="A1139" i="19" s="1"/>
  <c r="H90" i="18"/>
  <c r="A1140" i="19" s="1"/>
  <c r="H91" i="18"/>
  <c r="A1141" i="19" s="1"/>
  <c r="H92" i="18"/>
  <c r="A1142" i="19" s="1"/>
  <c r="H93" i="18"/>
  <c r="A1143" i="19" s="1"/>
  <c r="H94" i="18"/>
  <c r="A1144" i="19" s="1"/>
  <c r="H95" i="18"/>
  <c r="A1145" i="19" s="1"/>
  <c r="H96" i="18"/>
  <c r="A1146" i="19" s="1"/>
  <c r="H97" i="18"/>
  <c r="A1147" i="19" s="1"/>
  <c r="H98" i="18"/>
  <c r="A1148" i="19" s="1"/>
  <c r="H99" i="18"/>
  <c r="A1149" i="19" s="1"/>
  <c r="H100" i="18"/>
  <c r="A1150" i="19" s="1"/>
  <c r="H101" i="18"/>
  <c r="A1151" i="19" s="1"/>
  <c r="H102" i="18"/>
  <c r="A1152" i="19" s="1"/>
  <c r="H103" i="18"/>
  <c r="A1153" i="19" s="1"/>
  <c r="H104" i="18"/>
  <c r="A1154" i="19" s="1"/>
  <c r="H105" i="18"/>
  <c r="A1155" i="19" s="1"/>
  <c r="H106" i="18"/>
  <c r="A1156" i="19" s="1"/>
  <c r="H107" i="18"/>
  <c r="A1157" i="19" s="1"/>
  <c r="H108" i="18"/>
  <c r="A1158" i="19" s="1"/>
  <c r="H109" i="18"/>
  <c r="A1159" i="19" s="1"/>
  <c r="H110" i="18"/>
  <c r="A1160" i="19" s="1"/>
  <c r="H111" i="18"/>
  <c r="A1161" i="19" s="1"/>
  <c r="H112" i="18"/>
  <c r="A1162" i="19" s="1"/>
  <c r="H113" i="18"/>
  <c r="A1163" i="19" s="1"/>
  <c r="H114" i="18"/>
  <c r="A1164" i="19" s="1"/>
  <c r="H115" i="18"/>
  <c r="A1165" i="19" s="1"/>
  <c r="H116" i="18"/>
  <c r="A1166" i="19" s="1"/>
  <c r="H117" i="18"/>
  <c r="A1167" i="19" s="1"/>
  <c r="H118" i="18"/>
  <c r="A1168" i="19" s="1"/>
  <c r="H119" i="18"/>
  <c r="A1169" i="19" s="1"/>
  <c r="H120" i="18"/>
  <c r="A1170" i="19" s="1"/>
  <c r="H121" i="18"/>
  <c r="A1171" i="19" s="1"/>
  <c r="H122" i="18"/>
  <c r="A1172" i="19" s="1"/>
  <c r="H123" i="18"/>
  <c r="A1173" i="19" s="1"/>
  <c r="H124" i="18"/>
  <c r="A1174" i="19" s="1"/>
  <c r="H125" i="18"/>
  <c r="A1175" i="19" s="1"/>
  <c r="H126" i="18"/>
  <c r="A1176" i="19" s="1"/>
  <c r="H127" i="18"/>
  <c r="A1177" i="19" s="1"/>
  <c r="H128" i="18"/>
  <c r="A1178" i="19" s="1"/>
  <c r="H129" i="18"/>
  <c r="A1179" i="19" s="1"/>
  <c r="H130" i="18"/>
  <c r="A1180" i="19" s="1"/>
  <c r="H131" i="18"/>
  <c r="A1181" i="19" s="1"/>
  <c r="H132" i="18"/>
  <c r="A1182" i="19" s="1"/>
  <c r="H133" i="18"/>
  <c r="A1183" i="19" s="1"/>
  <c r="H134" i="18"/>
  <c r="A1184" i="19" s="1"/>
  <c r="H135" i="18"/>
  <c r="A1185" i="19" s="1"/>
  <c r="H136" i="18"/>
  <c r="A1186" i="19" s="1"/>
  <c r="H137" i="18"/>
  <c r="A1187" i="19" s="1"/>
  <c r="H138" i="18"/>
  <c r="A1188" i="19" s="1"/>
  <c r="H139" i="18"/>
  <c r="A1189" i="19" s="1"/>
  <c r="H140" i="18"/>
  <c r="A1190" i="19" s="1"/>
  <c r="H141" i="18"/>
  <c r="A1191" i="19" s="1"/>
  <c r="H142" i="18"/>
  <c r="A1192" i="19" s="1"/>
  <c r="H143" i="18"/>
  <c r="A1193" i="19" s="1"/>
  <c r="H144" i="18"/>
  <c r="A1194" i="19" s="1"/>
  <c r="H145" i="18"/>
  <c r="A1195" i="19" s="1"/>
  <c r="H146" i="18"/>
  <c r="A1196" i="19" s="1"/>
  <c r="H147" i="18"/>
  <c r="A1197" i="19" s="1"/>
  <c r="H148" i="18"/>
  <c r="A1198" i="19" s="1"/>
  <c r="H149" i="18"/>
  <c r="A1199" i="19" s="1"/>
  <c r="H150" i="18"/>
  <c r="A1200" i="19" s="1"/>
  <c r="H2" i="18"/>
  <c r="A1052" i="19" s="1"/>
  <c r="G3" i="18"/>
  <c r="A903" i="19" s="1"/>
  <c r="G4" i="18"/>
  <c r="A904" i="19" s="1"/>
  <c r="G5" i="18"/>
  <c r="A905" i="19" s="1"/>
  <c r="G6" i="18"/>
  <c r="A906" i="19" s="1"/>
  <c r="G7" i="18"/>
  <c r="A907" i="19" s="1"/>
  <c r="G8" i="18"/>
  <c r="A908" i="19" s="1"/>
  <c r="G9" i="18"/>
  <c r="A909" i="19" s="1"/>
  <c r="G10" i="18"/>
  <c r="A910" i="19" s="1"/>
  <c r="G11" i="18"/>
  <c r="A911" i="19" s="1"/>
  <c r="G12" i="18"/>
  <c r="A912" i="19" s="1"/>
  <c r="G13" i="18"/>
  <c r="A913" i="19" s="1"/>
  <c r="G14" i="18"/>
  <c r="A914" i="19" s="1"/>
  <c r="G15" i="18"/>
  <c r="A915" i="19" s="1"/>
  <c r="G16" i="18"/>
  <c r="A916" i="19" s="1"/>
  <c r="G17" i="18"/>
  <c r="A917" i="19" s="1"/>
  <c r="G18" i="18"/>
  <c r="A918" i="19" s="1"/>
  <c r="G19" i="18"/>
  <c r="A919" i="19" s="1"/>
  <c r="G20" i="18"/>
  <c r="A920" i="19" s="1"/>
  <c r="G21" i="18"/>
  <c r="A921" i="19" s="1"/>
  <c r="G22" i="18"/>
  <c r="A922" i="19" s="1"/>
  <c r="G23" i="18"/>
  <c r="A923" i="19" s="1"/>
  <c r="G24" i="18"/>
  <c r="A924" i="19" s="1"/>
  <c r="G25" i="18"/>
  <c r="A925" i="19" s="1"/>
  <c r="G26" i="18"/>
  <c r="A926" i="19" s="1"/>
  <c r="G27" i="18"/>
  <c r="A927" i="19" s="1"/>
  <c r="G28" i="18"/>
  <c r="A928" i="19" s="1"/>
  <c r="G29" i="18"/>
  <c r="A929" i="19" s="1"/>
  <c r="G30" i="18"/>
  <c r="A930" i="19" s="1"/>
  <c r="G31" i="18"/>
  <c r="A931" i="19" s="1"/>
  <c r="G32" i="18"/>
  <c r="A932" i="19" s="1"/>
  <c r="G33" i="18"/>
  <c r="A933" i="19" s="1"/>
  <c r="G34" i="18"/>
  <c r="A934" i="19" s="1"/>
  <c r="G35" i="18"/>
  <c r="A935" i="19" s="1"/>
  <c r="G36" i="18"/>
  <c r="A936" i="19" s="1"/>
  <c r="G37" i="18"/>
  <c r="A937" i="19" s="1"/>
  <c r="G38" i="18"/>
  <c r="A938" i="19" s="1"/>
  <c r="G39" i="18"/>
  <c r="A939" i="19" s="1"/>
  <c r="G40" i="18"/>
  <c r="A940" i="19" s="1"/>
  <c r="G41" i="18"/>
  <c r="A941" i="19" s="1"/>
  <c r="G42" i="18"/>
  <c r="A942" i="19" s="1"/>
  <c r="G43" i="18"/>
  <c r="A943" i="19" s="1"/>
  <c r="G44" i="18"/>
  <c r="A944" i="19" s="1"/>
  <c r="G45" i="18"/>
  <c r="A945" i="19" s="1"/>
  <c r="G46" i="18"/>
  <c r="A946" i="19" s="1"/>
  <c r="G47" i="18"/>
  <c r="A947" i="19" s="1"/>
  <c r="G48" i="18"/>
  <c r="A948" i="19" s="1"/>
  <c r="G49" i="18"/>
  <c r="A949" i="19" s="1"/>
  <c r="G50" i="18"/>
  <c r="A950" i="19" s="1"/>
  <c r="G51" i="18"/>
  <c r="A951" i="19" s="1"/>
  <c r="G52" i="18"/>
  <c r="A952" i="19" s="1"/>
  <c r="G53" i="18"/>
  <c r="A953" i="19" s="1"/>
  <c r="G54" i="18"/>
  <c r="A954" i="19" s="1"/>
  <c r="G55" i="18"/>
  <c r="A955" i="19" s="1"/>
  <c r="G56" i="18"/>
  <c r="A956" i="19" s="1"/>
  <c r="G57" i="18"/>
  <c r="A957" i="19" s="1"/>
  <c r="G58" i="18"/>
  <c r="A958" i="19" s="1"/>
  <c r="G59" i="18"/>
  <c r="A959" i="19" s="1"/>
  <c r="G60" i="18"/>
  <c r="A960" i="19" s="1"/>
  <c r="G61" i="18"/>
  <c r="A961" i="19" s="1"/>
  <c r="G62" i="18"/>
  <c r="A962" i="19" s="1"/>
  <c r="G63" i="18"/>
  <c r="A963" i="19" s="1"/>
  <c r="G64" i="18"/>
  <c r="A964" i="19" s="1"/>
  <c r="G65" i="18"/>
  <c r="A965" i="19" s="1"/>
  <c r="G66" i="18"/>
  <c r="A966" i="19" s="1"/>
  <c r="G67" i="18"/>
  <c r="A967" i="19" s="1"/>
  <c r="G68" i="18"/>
  <c r="A968" i="19" s="1"/>
  <c r="G69" i="18"/>
  <c r="A969" i="19" s="1"/>
  <c r="G70" i="18"/>
  <c r="A970" i="19" s="1"/>
  <c r="G71" i="18"/>
  <c r="A971" i="19" s="1"/>
  <c r="G72" i="18"/>
  <c r="A972" i="19" s="1"/>
  <c r="G73" i="18"/>
  <c r="A973" i="19" s="1"/>
  <c r="G74" i="18"/>
  <c r="A974" i="19" s="1"/>
  <c r="G75" i="18"/>
  <c r="A975" i="19" s="1"/>
  <c r="G76" i="18"/>
  <c r="A976" i="19" s="1"/>
  <c r="G77" i="18"/>
  <c r="A977" i="19" s="1"/>
  <c r="G78" i="18"/>
  <c r="A978" i="19" s="1"/>
  <c r="G79" i="18"/>
  <c r="A979" i="19" s="1"/>
  <c r="G80" i="18"/>
  <c r="A980" i="19" s="1"/>
  <c r="G81" i="18"/>
  <c r="A981" i="19" s="1"/>
  <c r="G82" i="18"/>
  <c r="A982" i="19" s="1"/>
  <c r="G83" i="18"/>
  <c r="A983" i="19" s="1"/>
  <c r="G84" i="18"/>
  <c r="A984" i="19" s="1"/>
  <c r="G85" i="18"/>
  <c r="A985" i="19" s="1"/>
  <c r="G86" i="18"/>
  <c r="A986" i="19" s="1"/>
  <c r="G87" i="18"/>
  <c r="A987" i="19" s="1"/>
  <c r="G88" i="18"/>
  <c r="A988" i="19" s="1"/>
  <c r="G89" i="18"/>
  <c r="A989" i="19" s="1"/>
  <c r="G90" i="18"/>
  <c r="A990" i="19" s="1"/>
  <c r="G91" i="18"/>
  <c r="A991" i="19" s="1"/>
  <c r="G92" i="18"/>
  <c r="A992" i="19" s="1"/>
  <c r="G93" i="18"/>
  <c r="A993" i="19" s="1"/>
  <c r="G94" i="18"/>
  <c r="A994" i="19" s="1"/>
  <c r="G95" i="18"/>
  <c r="A995" i="19" s="1"/>
  <c r="G96" i="18"/>
  <c r="A996" i="19" s="1"/>
  <c r="G97" i="18"/>
  <c r="A997" i="19" s="1"/>
  <c r="G98" i="18"/>
  <c r="A998" i="19" s="1"/>
  <c r="G99" i="18"/>
  <c r="A999" i="19" s="1"/>
  <c r="G100" i="18"/>
  <c r="A1000" i="19" s="1"/>
  <c r="G101" i="18"/>
  <c r="A1001" i="19" s="1"/>
  <c r="G102" i="18"/>
  <c r="A1002" i="19" s="1"/>
  <c r="G103" i="18"/>
  <c r="A1003" i="19" s="1"/>
  <c r="G104" i="18"/>
  <c r="A1004" i="19" s="1"/>
  <c r="G105" i="18"/>
  <c r="A1005" i="19" s="1"/>
  <c r="G106" i="18"/>
  <c r="A1006" i="19" s="1"/>
  <c r="G107" i="18"/>
  <c r="A1007" i="19" s="1"/>
  <c r="G108" i="18"/>
  <c r="A1008" i="19" s="1"/>
  <c r="G109" i="18"/>
  <c r="A1009" i="19" s="1"/>
  <c r="G110" i="18"/>
  <c r="A1010" i="19" s="1"/>
  <c r="G111" i="18"/>
  <c r="A1011" i="19" s="1"/>
  <c r="G112" i="18"/>
  <c r="A1012" i="19" s="1"/>
  <c r="G113" i="18"/>
  <c r="A1013" i="19" s="1"/>
  <c r="G114" i="18"/>
  <c r="A1014" i="19" s="1"/>
  <c r="G115" i="18"/>
  <c r="A1015" i="19" s="1"/>
  <c r="G116" i="18"/>
  <c r="A1016" i="19" s="1"/>
  <c r="G117" i="18"/>
  <c r="A1017" i="19" s="1"/>
  <c r="G118" i="18"/>
  <c r="A1018" i="19" s="1"/>
  <c r="G119" i="18"/>
  <c r="A1019" i="19" s="1"/>
  <c r="G120" i="18"/>
  <c r="A1020" i="19" s="1"/>
  <c r="G121" i="18"/>
  <c r="A1021" i="19" s="1"/>
  <c r="G122" i="18"/>
  <c r="A1022" i="19" s="1"/>
  <c r="G123" i="18"/>
  <c r="A1023" i="19" s="1"/>
  <c r="G124" i="18"/>
  <c r="A1024" i="19" s="1"/>
  <c r="G125" i="18"/>
  <c r="A1025" i="19" s="1"/>
  <c r="G126" i="18"/>
  <c r="A1026" i="19" s="1"/>
  <c r="G127" i="18"/>
  <c r="A1027" i="19" s="1"/>
  <c r="G128" i="18"/>
  <c r="A1028" i="19" s="1"/>
  <c r="G129" i="18"/>
  <c r="A1029" i="19" s="1"/>
  <c r="G130" i="18"/>
  <c r="A1030" i="19" s="1"/>
  <c r="G131" i="18"/>
  <c r="A1031" i="19" s="1"/>
  <c r="G132" i="18"/>
  <c r="A1032" i="19" s="1"/>
  <c r="G133" i="18"/>
  <c r="A1033" i="19" s="1"/>
  <c r="G134" i="18"/>
  <c r="A1034" i="19" s="1"/>
  <c r="G135" i="18"/>
  <c r="A1035" i="19" s="1"/>
  <c r="G136" i="18"/>
  <c r="A1036" i="19" s="1"/>
  <c r="G137" i="18"/>
  <c r="A1037" i="19" s="1"/>
  <c r="G138" i="18"/>
  <c r="A1038" i="19" s="1"/>
  <c r="G139" i="18"/>
  <c r="A1039" i="19" s="1"/>
  <c r="G140" i="18"/>
  <c r="A1040" i="19" s="1"/>
  <c r="G141" i="18"/>
  <c r="A1041" i="19" s="1"/>
  <c r="G142" i="18"/>
  <c r="A1042" i="19" s="1"/>
  <c r="G143" i="18"/>
  <c r="A1043" i="19" s="1"/>
  <c r="G144" i="18"/>
  <c r="A1044" i="19" s="1"/>
  <c r="G145" i="18"/>
  <c r="A1045" i="19" s="1"/>
  <c r="G146" i="18"/>
  <c r="A1046" i="19" s="1"/>
  <c r="G147" i="18"/>
  <c r="A1047" i="19" s="1"/>
  <c r="G148" i="18"/>
  <c r="A1048" i="19" s="1"/>
  <c r="G149" i="18"/>
  <c r="A1049" i="19" s="1"/>
  <c r="G150" i="18"/>
  <c r="A1050" i="19" s="1"/>
  <c r="G2" i="18"/>
  <c r="A902" i="19" s="1"/>
  <c r="F3" i="18"/>
  <c r="A753" i="19" s="1"/>
  <c r="F4" i="18"/>
  <c r="A754" i="19" s="1"/>
  <c r="F5" i="18"/>
  <c r="A755" i="19" s="1"/>
  <c r="F6" i="18"/>
  <c r="A756" i="19" s="1"/>
  <c r="F7" i="18"/>
  <c r="A757" i="19" s="1"/>
  <c r="F8" i="18"/>
  <c r="A758" i="19" s="1"/>
  <c r="F9" i="18"/>
  <c r="A759" i="19" s="1"/>
  <c r="F10" i="18"/>
  <c r="A760" i="19" s="1"/>
  <c r="F11" i="18"/>
  <c r="A761" i="19" s="1"/>
  <c r="F12" i="18"/>
  <c r="A762" i="19" s="1"/>
  <c r="F13" i="18"/>
  <c r="A763" i="19" s="1"/>
  <c r="F14" i="18"/>
  <c r="A764" i="19" s="1"/>
  <c r="F15" i="18"/>
  <c r="A765" i="19" s="1"/>
  <c r="F16" i="18"/>
  <c r="A766" i="19" s="1"/>
  <c r="F17" i="18"/>
  <c r="A767" i="19" s="1"/>
  <c r="F18" i="18"/>
  <c r="A768" i="19" s="1"/>
  <c r="F19" i="18"/>
  <c r="A769" i="19" s="1"/>
  <c r="F20" i="18"/>
  <c r="A770" i="19" s="1"/>
  <c r="F21" i="18"/>
  <c r="A771" i="19" s="1"/>
  <c r="F22" i="18"/>
  <c r="A772" i="19" s="1"/>
  <c r="F23" i="18"/>
  <c r="A773" i="19" s="1"/>
  <c r="F24" i="18"/>
  <c r="A774" i="19" s="1"/>
  <c r="F25" i="18"/>
  <c r="A775" i="19" s="1"/>
  <c r="F26" i="18"/>
  <c r="A776" i="19" s="1"/>
  <c r="F27" i="18"/>
  <c r="A777" i="19" s="1"/>
  <c r="F28" i="18"/>
  <c r="A778" i="19" s="1"/>
  <c r="F29" i="18"/>
  <c r="A779" i="19" s="1"/>
  <c r="F30" i="18"/>
  <c r="A780" i="19" s="1"/>
  <c r="F31" i="18"/>
  <c r="A781" i="19" s="1"/>
  <c r="F32" i="18"/>
  <c r="A782" i="19" s="1"/>
  <c r="F33" i="18"/>
  <c r="A783" i="19" s="1"/>
  <c r="F34" i="18"/>
  <c r="A784" i="19" s="1"/>
  <c r="F35" i="18"/>
  <c r="A785" i="19" s="1"/>
  <c r="F36" i="18"/>
  <c r="A786" i="19" s="1"/>
  <c r="F37" i="18"/>
  <c r="A787" i="19" s="1"/>
  <c r="F38" i="18"/>
  <c r="A788" i="19" s="1"/>
  <c r="F39" i="18"/>
  <c r="A789" i="19" s="1"/>
  <c r="F40" i="18"/>
  <c r="A790" i="19" s="1"/>
  <c r="F41" i="18"/>
  <c r="A791" i="19" s="1"/>
  <c r="F42" i="18"/>
  <c r="A792" i="19" s="1"/>
  <c r="F43" i="18"/>
  <c r="A793" i="19" s="1"/>
  <c r="F44" i="18"/>
  <c r="A794" i="19" s="1"/>
  <c r="F45" i="18"/>
  <c r="A795" i="19" s="1"/>
  <c r="F46" i="18"/>
  <c r="A796" i="19" s="1"/>
  <c r="F47" i="18"/>
  <c r="A797" i="19" s="1"/>
  <c r="F48" i="18"/>
  <c r="A798" i="19" s="1"/>
  <c r="F49" i="18"/>
  <c r="A799" i="19" s="1"/>
  <c r="F50" i="18"/>
  <c r="A800" i="19" s="1"/>
  <c r="F51" i="18"/>
  <c r="A801" i="19" s="1"/>
  <c r="F52" i="18"/>
  <c r="A802" i="19" s="1"/>
  <c r="F53" i="18"/>
  <c r="A803" i="19" s="1"/>
  <c r="F54" i="18"/>
  <c r="A804" i="19" s="1"/>
  <c r="F55" i="18"/>
  <c r="A805" i="19" s="1"/>
  <c r="F56" i="18"/>
  <c r="A806" i="19" s="1"/>
  <c r="F57" i="18"/>
  <c r="A807" i="19" s="1"/>
  <c r="F58" i="18"/>
  <c r="A808" i="19" s="1"/>
  <c r="F59" i="18"/>
  <c r="A809" i="19" s="1"/>
  <c r="F60" i="18"/>
  <c r="A810" i="19" s="1"/>
  <c r="F61" i="18"/>
  <c r="A811" i="19" s="1"/>
  <c r="F62" i="18"/>
  <c r="A812" i="19" s="1"/>
  <c r="F63" i="18"/>
  <c r="A813" i="19" s="1"/>
  <c r="F64" i="18"/>
  <c r="A814" i="19" s="1"/>
  <c r="F65" i="18"/>
  <c r="A815" i="19" s="1"/>
  <c r="F66" i="18"/>
  <c r="A816" i="19" s="1"/>
  <c r="F67" i="18"/>
  <c r="A817" i="19" s="1"/>
  <c r="F68" i="18"/>
  <c r="A818" i="19" s="1"/>
  <c r="F69" i="18"/>
  <c r="A819" i="19" s="1"/>
  <c r="F70" i="18"/>
  <c r="A820" i="19" s="1"/>
  <c r="F71" i="18"/>
  <c r="A821" i="19" s="1"/>
  <c r="F72" i="18"/>
  <c r="A822" i="19" s="1"/>
  <c r="F73" i="18"/>
  <c r="A823" i="19" s="1"/>
  <c r="F74" i="18"/>
  <c r="A824" i="19" s="1"/>
  <c r="F75" i="18"/>
  <c r="A825" i="19" s="1"/>
  <c r="F76" i="18"/>
  <c r="A826" i="19" s="1"/>
  <c r="F77" i="18"/>
  <c r="A827" i="19" s="1"/>
  <c r="F78" i="18"/>
  <c r="A828" i="19" s="1"/>
  <c r="F79" i="18"/>
  <c r="A829" i="19" s="1"/>
  <c r="F80" i="18"/>
  <c r="A830" i="19" s="1"/>
  <c r="F81" i="18"/>
  <c r="A831" i="19" s="1"/>
  <c r="F82" i="18"/>
  <c r="A832" i="19" s="1"/>
  <c r="F83" i="18"/>
  <c r="A833" i="19" s="1"/>
  <c r="F84" i="18"/>
  <c r="A834" i="19" s="1"/>
  <c r="F85" i="18"/>
  <c r="A835" i="19" s="1"/>
  <c r="F86" i="18"/>
  <c r="A836" i="19" s="1"/>
  <c r="F87" i="18"/>
  <c r="A837" i="19" s="1"/>
  <c r="F88" i="18"/>
  <c r="A838" i="19" s="1"/>
  <c r="F89" i="18"/>
  <c r="A839" i="19" s="1"/>
  <c r="F90" i="18"/>
  <c r="A840" i="19" s="1"/>
  <c r="F91" i="18"/>
  <c r="A841" i="19" s="1"/>
  <c r="F92" i="18"/>
  <c r="A842" i="19" s="1"/>
  <c r="F93" i="18"/>
  <c r="A843" i="19" s="1"/>
  <c r="F94" i="18"/>
  <c r="A844" i="19" s="1"/>
  <c r="F95" i="18"/>
  <c r="A845" i="19" s="1"/>
  <c r="F96" i="18"/>
  <c r="A846" i="19" s="1"/>
  <c r="F97" i="18"/>
  <c r="A847" i="19" s="1"/>
  <c r="F98" i="18"/>
  <c r="A848" i="19" s="1"/>
  <c r="F99" i="18"/>
  <c r="A849" i="19" s="1"/>
  <c r="F100" i="18"/>
  <c r="A850" i="19" s="1"/>
  <c r="F101" i="18"/>
  <c r="A851" i="19" s="1"/>
  <c r="F102" i="18"/>
  <c r="A852" i="19" s="1"/>
  <c r="F103" i="18"/>
  <c r="A853" i="19" s="1"/>
  <c r="F104" i="18"/>
  <c r="A854" i="19" s="1"/>
  <c r="F105" i="18"/>
  <c r="A855" i="19" s="1"/>
  <c r="F106" i="18"/>
  <c r="A856" i="19" s="1"/>
  <c r="F107" i="18"/>
  <c r="A857" i="19" s="1"/>
  <c r="F108" i="18"/>
  <c r="A858" i="19" s="1"/>
  <c r="F109" i="18"/>
  <c r="A859" i="19" s="1"/>
  <c r="F110" i="18"/>
  <c r="A860" i="19" s="1"/>
  <c r="F111" i="18"/>
  <c r="A861" i="19" s="1"/>
  <c r="F112" i="18"/>
  <c r="A862" i="19" s="1"/>
  <c r="F113" i="18"/>
  <c r="A863" i="19" s="1"/>
  <c r="F114" i="18"/>
  <c r="A864" i="19" s="1"/>
  <c r="F115" i="18"/>
  <c r="A865" i="19" s="1"/>
  <c r="F116" i="18"/>
  <c r="A866" i="19" s="1"/>
  <c r="F117" i="18"/>
  <c r="A867" i="19" s="1"/>
  <c r="F118" i="18"/>
  <c r="A868" i="19" s="1"/>
  <c r="F119" i="18"/>
  <c r="A869" i="19" s="1"/>
  <c r="F120" i="18"/>
  <c r="A870" i="19" s="1"/>
  <c r="F121" i="18"/>
  <c r="A871" i="19" s="1"/>
  <c r="F122" i="18"/>
  <c r="A872" i="19" s="1"/>
  <c r="F123" i="18"/>
  <c r="A873" i="19" s="1"/>
  <c r="F124" i="18"/>
  <c r="A874" i="19" s="1"/>
  <c r="F125" i="18"/>
  <c r="A875" i="19" s="1"/>
  <c r="F126" i="18"/>
  <c r="A876" i="19" s="1"/>
  <c r="F127" i="18"/>
  <c r="A877" i="19" s="1"/>
  <c r="F128" i="18"/>
  <c r="A878" i="19" s="1"/>
  <c r="F129" i="18"/>
  <c r="A879" i="19" s="1"/>
  <c r="F130" i="18"/>
  <c r="A880" i="19" s="1"/>
  <c r="F131" i="18"/>
  <c r="A881" i="19" s="1"/>
  <c r="F132" i="18"/>
  <c r="A882" i="19" s="1"/>
  <c r="F133" i="18"/>
  <c r="A883" i="19" s="1"/>
  <c r="F134" i="18"/>
  <c r="A884" i="19" s="1"/>
  <c r="F135" i="18"/>
  <c r="A885" i="19" s="1"/>
  <c r="F136" i="18"/>
  <c r="A886" i="19" s="1"/>
  <c r="F137" i="18"/>
  <c r="A887" i="19" s="1"/>
  <c r="F138" i="18"/>
  <c r="A888" i="19" s="1"/>
  <c r="F139" i="18"/>
  <c r="A889" i="19" s="1"/>
  <c r="F140" i="18"/>
  <c r="A890" i="19" s="1"/>
  <c r="F141" i="18"/>
  <c r="A891" i="19" s="1"/>
  <c r="F142" i="18"/>
  <c r="A892" i="19" s="1"/>
  <c r="F143" i="18"/>
  <c r="A893" i="19" s="1"/>
  <c r="F144" i="18"/>
  <c r="A894" i="19" s="1"/>
  <c r="F145" i="18"/>
  <c r="A895" i="19" s="1"/>
  <c r="F146" i="18"/>
  <c r="A896" i="19" s="1"/>
  <c r="F147" i="18"/>
  <c r="A897" i="19" s="1"/>
  <c r="F148" i="18"/>
  <c r="A898" i="19" s="1"/>
  <c r="F149" i="18"/>
  <c r="A899" i="19" s="1"/>
  <c r="F150" i="18"/>
  <c r="A900" i="19" s="1"/>
  <c r="F2" i="18"/>
  <c r="A752" i="19" s="1"/>
  <c r="E3" i="18"/>
  <c r="A603" i="19" s="1"/>
  <c r="E4" i="18"/>
  <c r="A604" i="19" s="1"/>
  <c r="E5" i="18"/>
  <c r="A605" i="19" s="1"/>
  <c r="E6" i="18"/>
  <c r="A606" i="19" s="1"/>
  <c r="E7" i="18"/>
  <c r="A607" i="19" s="1"/>
  <c r="E8" i="18"/>
  <c r="A608" i="19" s="1"/>
  <c r="E9" i="18"/>
  <c r="A609" i="19" s="1"/>
  <c r="E10" i="18"/>
  <c r="A610" i="19" s="1"/>
  <c r="E11" i="18"/>
  <c r="A611" i="19" s="1"/>
  <c r="E12" i="18"/>
  <c r="A612" i="19" s="1"/>
  <c r="E13" i="18"/>
  <c r="A613" i="19" s="1"/>
  <c r="E14" i="18"/>
  <c r="A614" i="19" s="1"/>
  <c r="E15" i="18"/>
  <c r="A615" i="19" s="1"/>
  <c r="E16" i="18"/>
  <c r="A616" i="19" s="1"/>
  <c r="E17" i="18"/>
  <c r="A617" i="19" s="1"/>
  <c r="E18" i="18"/>
  <c r="A618" i="19" s="1"/>
  <c r="E19" i="18"/>
  <c r="A619" i="19" s="1"/>
  <c r="E20" i="18"/>
  <c r="A620" i="19" s="1"/>
  <c r="E21" i="18"/>
  <c r="A621" i="19" s="1"/>
  <c r="E22" i="18"/>
  <c r="A622" i="19" s="1"/>
  <c r="E23" i="18"/>
  <c r="A623" i="19" s="1"/>
  <c r="E24" i="18"/>
  <c r="A624" i="19" s="1"/>
  <c r="E25" i="18"/>
  <c r="A625" i="19" s="1"/>
  <c r="E26" i="18"/>
  <c r="A626" i="19" s="1"/>
  <c r="E27" i="18"/>
  <c r="A627" i="19" s="1"/>
  <c r="E28" i="18"/>
  <c r="A628" i="19" s="1"/>
  <c r="E29" i="18"/>
  <c r="A629" i="19" s="1"/>
  <c r="E30" i="18"/>
  <c r="A630" i="19" s="1"/>
  <c r="E31" i="18"/>
  <c r="A631" i="19" s="1"/>
  <c r="E32" i="18"/>
  <c r="A632" i="19" s="1"/>
  <c r="E33" i="18"/>
  <c r="A633" i="19" s="1"/>
  <c r="E34" i="18"/>
  <c r="A634" i="19" s="1"/>
  <c r="E35" i="18"/>
  <c r="A635" i="19" s="1"/>
  <c r="E36" i="18"/>
  <c r="A636" i="19" s="1"/>
  <c r="E37" i="18"/>
  <c r="A637" i="19" s="1"/>
  <c r="E38" i="18"/>
  <c r="A638" i="19" s="1"/>
  <c r="E39" i="18"/>
  <c r="A639" i="19" s="1"/>
  <c r="E40" i="18"/>
  <c r="A640" i="19" s="1"/>
  <c r="E41" i="18"/>
  <c r="A641" i="19" s="1"/>
  <c r="E42" i="18"/>
  <c r="A642" i="19" s="1"/>
  <c r="E43" i="18"/>
  <c r="A643" i="19" s="1"/>
  <c r="E44" i="18"/>
  <c r="A644" i="19" s="1"/>
  <c r="E45" i="18"/>
  <c r="A645" i="19" s="1"/>
  <c r="E46" i="18"/>
  <c r="A646" i="19" s="1"/>
  <c r="E47" i="18"/>
  <c r="A647" i="19" s="1"/>
  <c r="E48" i="18"/>
  <c r="A648" i="19" s="1"/>
  <c r="E49" i="18"/>
  <c r="A649" i="19" s="1"/>
  <c r="E50" i="18"/>
  <c r="A650" i="19" s="1"/>
  <c r="E51" i="18"/>
  <c r="A651" i="19" s="1"/>
  <c r="E52" i="18"/>
  <c r="A652" i="19" s="1"/>
  <c r="E53" i="18"/>
  <c r="A653" i="19" s="1"/>
  <c r="E54" i="18"/>
  <c r="A654" i="19" s="1"/>
  <c r="E55" i="18"/>
  <c r="A655" i="19" s="1"/>
  <c r="E56" i="18"/>
  <c r="A656" i="19" s="1"/>
  <c r="E57" i="18"/>
  <c r="A657" i="19" s="1"/>
  <c r="E58" i="18"/>
  <c r="A658" i="19" s="1"/>
  <c r="E59" i="18"/>
  <c r="A659" i="19" s="1"/>
  <c r="E60" i="18"/>
  <c r="A660" i="19" s="1"/>
  <c r="E61" i="18"/>
  <c r="A661" i="19" s="1"/>
  <c r="E62" i="18"/>
  <c r="A662" i="19" s="1"/>
  <c r="E63" i="18"/>
  <c r="A663" i="19" s="1"/>
  <c r="E64" i="18"/>
  <c r="A664" i="19" s="1"/>
  <c r="E65" i="18"/>
  <c r="A665" i="19" s="1"/>
  <c r="E66" i="18"/>
  <c r="A666" i="19" s="1"/>
  <c r="E67" i="18"/>
  <c r="A667" i="19" s="1"/>
  <c r="E68" i="18"/>
  <c r="A668" i="19" s="1"/>
  <c r="E69" i="18"/>
  <c r="A669" i="19" s="1"/>
  <c r="E70" i="18"/>
  <c r="A670" i="19" s="1"/>
  <c r="E71" i="18"/>
  <c r="A671" i="19" s="1"/>
  <c r="E72" i="18"/>
  <c r="A672" i="19" s="1"/>
  <c r="E73" i="18"/>
  <c r="A673" i="19" s="1"/>
  <c r="E74" i="18"/>
  <c r="A674" i="19" s="1"/>
  <c r="E75" i="18"/>
  <c r="A675" i="19" s="1"/>
  <c r="E76" i="18"/>
  <c r="A676" i="19" s="1"/>
  <c r="E77" i="18"/>
  <c r="A677" i="19" s="1"/>
  <c r="E78" i="18"/>
  <c r="A678" i="19" s="1"/>
  <c r="E79" i="18"/>
  <c r="A679" i="19" s="1"/>
  <c r="E80" i="18"/>
  <c r="A680" i="19" s="1"/>
  <c r="E81" i="18"/>
  <c r="A681" i="19" s="1"/>
  <c r="E82" i="18"/>
  <c r="A682" i="19" s="1"/>
  <c r="E83" i="18"/>
  <c r="A683" i="19" s="1"/>
  <c r="E84" i="18"/>
  <c r="A684" i="19" s="1"/>
  <c r="E85" i="18"/>
  <c r="A685" i="19" s="1"/>
  <c r="E86" i="18"/>
  <c r="A686" i="19" s="1"/>
  <c r="E87" i="18"/>
  <c r="A687" i="19" s="1"/>
  <c r="E88" i="18"/>
  <c r="A688" i="19" s="1"/>
  <c r="E89" i="18"/>
  <c r="A689" i="19" s="1"/>
  <c r="E90" i="18"/>
  <c r="A690" i="19" s="1"/>
  <c r="E91" i="18"/>
  <c r="A691" i="19" s="1"/>
  <c r="E92" i="18"/>
  <c r="A692" i="19" s="1"/>
  <c r="E93" i="18"/>
  <c r="A693" i="19" s="1"/>
  <c r="E94" i="18"/>
  <c r="A694" i="19" s="1"/>
  <c r="E95" i="18"/>
  <c r="A695" i="19" s="1"/>
  <c r="E96" i="18"/>
  <c r="A696" i="19" s="1"/>
  <c r="E97" i="18"/>
  <c r="A697" i="19" s="1"/>
  <c r="E98" i="18"/>
  <c r="A698" i="19" s="1"/>
  <c r="E99" i="18"/>
  <c r="A699" i="19" s="1"/>
  <c r="E100" i="18"/>
  <c r="A700" i="19" s="1"/>
  <c r="E101" i="18"/>
  <c r="A701" i="19" s="1"/>
  <c r="E102" i="18"/>
  <c r="A702" i="19" s="1"/>
  <c r="E103" i="18"/>
  <c r="A703" i="19" s="1"/>
  <c r="E104" i="18"/>
  <c r="A704" i="19" s="1"/>
  <c r="E105" i="18"/>
  <c r="A705" i="19" s="1"/>
  <c r="E106" i="18"/>
  <c r="A706" i="19" s="1"/>
  <c r="E107" i="18"/>
  <c r="A707" i="19" s="1"/>
  <c r="E108" i="18"/>
  <c r="A708" i="19" s="1"/>
  <c r="E109" i="18"/>
  <c r="A709" i="19" s="1"/>
  <c r="E110" i="18"/>
  <c r="A710" i="19" s="1"/>
  <c r="E111" i="18"/>
  <c r="A711" i="19" s="1"/>
  <c r="E112" i="18"/>
  <c r="A712" i="19" s="1"/>
  <c r="E113" i="18"/>
  <c r="A713" i="19" s="1"/>
  <c r="E114" i="18"/>
  <c r="A714" i="19" s="1"/>
  <c r="E115" i="18"/>
  <c r="A715" i="19" s="1"/>
  <c r="E116" i="18"/>
  <c r="A716" i="19" s="1"/>
  <c r="E117" i="18"/>
  <c r="A717" i="19" s="1"/>
  <c r="E118" i="18"/>
  <c r="A718" i="19" s="1"/>
  <c r="E119" i="18"/>
  <c r="A719" i="19" s="1"/>
  <c r="E120" i="18"/>
  <c r="A720" i="19" s="1"/>
  <c r="E121" i="18"/>
  <c r="A721" i="19" s="1"/>
  <c r="E122" i="18"/>
  <c r="A722" i="19" s="1"/>
  <c r="E123" i="18"/>
  <c r="A723" i="19" s="1"/>
  <c r="E124" i="18"/>
  <c r="A724" i="19" s="1"/>
  <c r="E125" i="18"/>
  <c r="A725" i="19" s="1"/>
  <c r="E126" i="18"/>
  <c r="A726" i="19" s="1"/>
  <c r="E127" i="18"/>
  <c r="A727" i="19" s="1"/>
  <c r="E128" i="18"/>
  <c r="A728" i="19" s="1"/>
  <c r="E129" i="18"/>
  <c r="A729" i="19" s="1"/>
  <c r="E130" i="18"/>
  <c r="A730" i="19" s="1"/>
  <c r="E131" i="18"/>
  <c r="A731" i="19" s="1"/>
  <c r="E132" i="18"/>
  <c r="A732" i="19" s="1"/>
  <c r="E133" i="18"/>
  <c r="A733" i="19" s="1"/>
  <c r="E134" i="18"/>
  <c r="A734" i="19" s="1"/>
  <c r="E135" i="18"/>
  <c r="A735" i="19" s="1"/>
  <c r="E136" i="18"/>
  <c r="A736" i="19" s="1"/>
  <c r="E137" i="18"/>
  <c r="A737" i="19" s="1"/>
  <c r="E138" i="18"/>
  <c r="A738" i="19" s="1"/>
  <c r="E139" i="18"/>
  <c r="A739" i="19" s="1"/>
  <c r="E140" i="18"/>
  <c r="A740" i="19" s="1"/>
  <c r="E141" i="18"/>
  <c r="A741" i="19" s="1"/>
  <c r="E142" i="18"/>
  <c r="A742" i="19" s="1"/>
  <c r="E143" i="18"/>
  <c r="A743" i="19" s="1"/>
  <c r="E144" i="18"/>
  <c r="A744" i="19" s="1"/>
  <c r="E145" i="18"/>
  <c r="A745" i="19" s="1"/>
  <c r="E146" i="18"/>
  <c r="A746" i="19" s="1"/>
  <c r="E147" i="18"/>
  <c r="A747" i="19" s="1"/>
  <c r="E148" i="18"/>
  <c r="A748" i="19" s="1"/>
  <c r="E149" i="18"/>
  <c r="A749" i="19" s="1"/>
  <c r="E150" i="18"/>
  <c r="A750" i="19" s="1"/>
  <c r="E2" i="18"/>
  <c r="A602" i="19" s="1"/>
  <c r="D3" i="18"/>
  <c r="A453" i="19" s="1"/>
  <c r="D4" i="18"/>
  <c r="A454" i="19" s="1"/>
  <c r="D5" i="18"/>
  <c r="A455" i="19" s="1"/>
  <c r="D6" i="18"/>
  <c r="A456" i="19" s="1"/>
  <c r="D7" i="18"/>
  <c r="A457" i="19" s="1"/>
  <c r="D8" i="18"/>
  <c r="A458" i="19" s="1"/>
  <c r="D9" i="18"/>
  <c r="A459" i="19" s="1"/>
  <c r="D10" i="18"/>
  <c r="A460" i="19" s="1"/>
  <c r="D11" i="18"/>
  <c r="A461" i="19" s="1"/>
  <c r="D12" i="18"/>
  <c r="A462" i="19" s="1"/>
  <c r="D13" i="18"/>
  <c r="A463" i="19" s="1"/>
  <c r="D14" i="18"/>
  <c r="A464" i="19" s="1"/>
  <c r="D15" i="18"/>
  <c r="A465" i="19" s="1"/>
  <c r="D16" i="18"/>
  <c r="A466" i="19" s="1"/>
  <c r="D17" i="18"/>
  <c r="A467" i="19" s="1"/>
  <c r="D18" i="18"/>
  <c r="A468" i="19" s="1"/>
  <c r="D19" i="18"/>
  <c r="A469" i="19" s="1"/>
  <c r="D20" i="18"/>
  <c r="A470" i="19" s="1"/>
  <c r="D21" i="18"/>
  <c r="A471" i="19" s="1"/>
  <c r="D22" i="18"/>
  <c r="A472" i="19" s="1"/>
  <c r="D23" i="18"/>
  <c r="A473" i="19" s="1"/>
  <c r="D24" i="18"/>
  <c r="A474" i="19" s="1"/>
  <c r="D25" i="18"/>
  <c r="A475" i="19" s="1"/>
  <c r="D26" i="18"/>
  <c r="A476" i="19" s="1"/>
  <c r="D27" i="18"/>
  <c r="A477" i="19" s="1"/>
  <c r="D28" i="18"/>
  <c r="A478" i="19" s="1"/>
  <c r="D29" i="18"/>
  <c r="A479" i="19" s="1"/>
  <c r="D30" i="18"/>
  <c r="A480" i="19" s="1"/>
  <c r="D31" i="18"/>
  <c r="A481" i="19" s="1"/>
  <c r="D32" i="18"/>
  <c r="A482" i="19" s="1"/>
  <c r="D33" i="18"/>
  <c r="A483" i="19" s="1"/>
  <c r="D34" i="18"/>
  <c r="A484" i="19" s="1"/>
  <c r="D35" i="18"/>
  <c r="A485" i="19" s="1"/>
  <c r="D36" i="18"/>
  <c r="A486" i="19" s="1"/>
  <c r="D37" i="18"/>
  <c r="A487" i="19" s="1"/>
  <c r="D38" i="18"/>
  <c r="A488" i="19" s="1"/>
  <c r="D39" i="18"/>
  <c r="A489" i="19" s="1"/>
  <c r="D40" i="18"/>
  <c r="A490" i="19" s="1"/>
  <c r="D41" i="18"/>
  <c r="A491" i="19" s="1"/>
  <c r="D42" i="18"/>
  <c r="A492" i="19" s="1"/>
  <c r="D43" i="18"/>
  <c r="A493" i="19" s="1"/>
  <c r="D44" i="18"/>
  <c r="A494" i="19" s="1"/>
  <c r="D45" i="18"/>
  <c r="A495" i="19" s="1"/>
  <c r="D46" i="18"/>
  <c r="A496" i="19" s="1"/>
  <c r="D47" i="18"/>
  <c r="A497" i="19" s="1"/>
  <c r="D48" i="18"/>
  <c r="A498" i="19" s="1"/>
  <c r="D49" i="18"/>
  <c r="A499" i="19" s="1"/>
  <c r="D50" i="18"/>
  <c r="A500" i="19" s="1"/>
  <c r="D51" i="18"/>
  <c r="A501" i="19" s="1"/>
  <c r="D52" i="18"/>
  <c r="A502" i="19" s="1"/>
  <c r="D53" i="18"/>
  <c r="A503" i="19" s="1"/>
  <c r="D54" i="18"/>
  <c r="A504" i="19" s="1"/>
  <c r="D55" i="18"/>
  <c r="A505" i="19" s="1"/>
  <c r="D56" i="18"/>
  <c r="A506" i="19" s="1"/>
  <c r="D57" i="18"/>
  <c r="A507" i="19" s="1"/>
  <c r="D58" i="18"/>
  <c r="A508" i="19" s="1"/>
  <c r="D59" i="18"/>
  <c r="A509" i="19" s="1"/>
  <c r="D60" i="18"/>
  <c r="A510" i="19" s="1"/>
  <c r="D61" i="18"/>
  <c r="A511" i="19" s="1"/>
  <c r="D62" i="18"/>
  <c r="A512" i="19" s="1"/>
  <c r="D63" i="18"/>
  <c r="A513" i="19" s="1"/>
  <c r="D64" i="18"/>
  <c r="A514" i="19" s="1"/>
  <c r="D65" i="18"/>
  <c r="A515" i="19" s="1"/>
  <c r="D66" i="18"/>
  <c r="A516" i="19" s="1"/>
  <c r="D67" i="18"/>
  <c r="A517" i="19" s="1"/>
  <c r="D68" i="18"/>
  <c r="A518" i="19" s="1"/>
  <c r="D69" i="18"/>
  <c r="A519" i="19" s="1"/>
  <c r="D70" i="18"/>
  <c r="A520" i="19" s="1"/>
  <c r="D71" i="18"/>
  <c r="A521" i="19" s="1"/>
  <c r="D72" i="18"/>
  <c r="A522" i="19" s="1"/>
  <c r="D73" i="18"/>
  <c r="A523" i="19" s="1"/>
  <c r="D74" i="18"/>
  <c r="A524" i="19" s="1"/>
  <c r="D75" i="18"/>
  <c r="A525" i="19" s="1"/>
  <c r="D76" i="18"/>
  <c r="A526" i="19" s="1"/>
  <c r="D77" i="18"/>
  <c r="A527" i="19" s="1"/>
  <c r="D78" i="18"/>
  <c r="A528" i="19" s="1"/>
  <c r="D79" i="18"/>
  <c r="A529" i="19" s="1"/>
  <c r="D80" i="18"/>
  <c r="A530" i="19" s="1"/>
  <c r="D81" i="18"/>
  <c r="A531" i="19" s="1"/>
  <c r="D82" i="18"/>
  <c r="A532" i="19" s="1"/>
  <c r="D83" i="18"/>
  <c r="A533" i="19" s="1"/>
  <c r="D84" i="18"/>
  <c r="A534" i="19" s="1"/>
  <c r="D85" i="18"/>
  <c r="A535" i="19" s="1"/>
  <c r="D86" i="18"/>
  <c r="A536" i="19" s="1"/>
  <c r="D87" i="18"/>
  <c r="A537" i="19" s="1"/>
  <c r="D88" i="18"/>
  <c r="A538" i="19" s="1"/>
  <c r="D89" i="18"/>
  <c r="A539" i="19" s="1"/>
  <c r="D90" i="18"/>
  <c r="A540" i="19" s="1"/>
  <c r="D91" i="18"/>
  <c r="A541" i="19" s="1"/>
  <c r="D92" i="18"/>
  <c r="A542" i="19" s="1"/>
  <c r="D93" i="18"/>
  <c r="A543" i="19" s="1"/>
  <c r="D94" i="18"/>
  <c r="A544" i="19" s="1"/>
  <c r="D95" i="18"/>
  <c r="A545" i="19" s="1"/>
  <c r="D96" i="18"/>
  <c r="A546" i="19" s="1"/>
  <c r="D97" i="18"/>
  <c r="A547" i="19" s="1"/>
  <c r="D98" i="18"/>
  <c r="A548" i="19" s="1"/>
  <c r="D99" i="18"/>
  <c r="A549" i="19" s="1"/>
  <c r="D100" i="18"/>
  <c r="A550" i="19" s="1"/>
  <c r="D101" i="18"/>
  <c r="A551" i="19" s="1"/>
  <c r="D102" i="18"/>
  <c r="A552" i="19" s="1"/>
  <c r="D103" i="18"/>
  <c r="A553" i="19" s="1"/>
  <c r="D104" i="18"/>
  <c r="A554" i="19" s="1"/>
  <c r="D105" i="18"/>
  <c r="A555" i="19" s="1"/>
  <c r="D106" i="18"/>
  <c r="A556" i="19" s="1"/>
  <c r="D107" i="18"/>
  <c r="A557" i="19" s="1"/>
  <c r="D108" i="18"/>
  <c r="A558" i="19" s="1"/>
  <c r="D109" i="18"/>
  <c r="A559" i="19" s="1"/>
  <c r="D110" i="18"/>
  <c r="A560" i="19" s="1"/>
  <c r="D111" i="18"/>
  <c r="A561" i="19" s="1"/>
  <c r="D112" i="18"/>
  <c r="A562" i="19" s="1"/>
  <c r="D113" i="18"/>
  <c r="A563" i="19" s="1"/>
  <c r="D114" i="18"/>
  <c r="A564" i="19" s="1"/>
  <c r="D115" i="18"/>
  <c r="A565" i="19" s="1"/>
  <c r="D116" i="18"/>
  <c r="A566" i="19" s="1"/>
  <c r="D117" i="18"/>
  <c r="A567" i="19" s="1"/>
  <c r="D118" i="18"/>
  <c r="A568" i="19" s="1"/>
  <c r="D119" i="18"/>
  <c r="A569" i="19" s="1"/>
  <c r="D120" i="18"/>
  <c r="A570" i="19" s="1"/>
  <c r="D121" i="18"/>
  <c r="A571" i="19" s="1"/>
  <c r="D122" i="18"/>
  <c r="A572" i="19" s="1"/>
  <c r="D123" i="18"/>
  <c r="A573" i="19" s="1"/>
  <c r="D124" i="18"/>
  <c r="A574" i="19" s="1"/>
  <c r="D125" i="18"/>
  <c r="A575" i="19" s="1"/>
  <c r="D126" i="18"/>
  <c r="A576" i="19" s="1"/>
  <c r="D127" i="18"/>
  <c r="A577" i="19" s="1"/>
  <c r="D128" i="18"/>
  <c r="A578" i="19" s="1"/>
  <c r="D129" i="18"/>
  <c r="A579" i="19" s="1"/>
  <c r="D130" i="18"/>
  <c r="A580" i="19" s="1"/>
  <c r="D131" i="18"/>
  <c r="A581" i="19" s="1"/>
  <c r="D132" i="18"/>
  <c r="A582" i="19" s="1"/>
  <c r="D133" i="18"/>
  <c r="A583" i="19" s="1"/>
  <c r="D134" i="18"/>
  <c r="A584" i="19" s="1"/>
  <c r="D135" i="18"/>
  <c r="A585" i="19" s="1"/>
  <c r="D136" i="18"/>
  <c r="A586" i="19" s="1"/>
  <c r="D137" i="18"/>
  <c r="A587" i="19" s="1"/>
  <c r="D138" i="18"/>
  <c r="A588" i="19" s="1"/>
  <c r="D139" i="18"/>
  <c r="A589" i="19" s="1"/>
  <c r="D140" i="18"/>
  <c r="A590" i="19" s="1"/>
  <c r="D141" i="18"/>
  <c r="A591" i="19" s="1"/>
  <c r="D142" i="18"/>
  <c r="A592" i="19" s="1"/>
  <c r="D143" i="18"/>
  <c r="A593" i="19" s="1"/>
  <c r="D144" i="18"/>
  <c r="A594" i="19" s="1"/>
  <c r="D145" i="18"/>
  <c r="A595" i="19" s="1"/>
  <c r="D146" i="18"/>
  <c r="A596" i="19" s="1"/>
  <c r="D147" i="18"/>
  <c r="A597" i="19" s="1"/>
  <c r="D148" i="18"/>
  <c r="A598" i="19" s="1"/>
  <c r="D149" i="18"/>
  <c r="A599" i="19" s="1"/>
  <c r="D150" i="18"/>
  <c r="A600" i="19" s="1"/>
  <c r="D2" i="18"/>
  <c r="A452" i="19" s="1"/>
  <c r="C3" i="18"/>
  <c r="A303" i="19" s="1"/>
  <c r="C4" i="18"/>
  <c r="A304" i="19" s="1"/>
  <c r="C5" i="18"/>
  <c r="A305" i="19" s="1"/>
  <c r="C6" i="18"/>
  <c r="A306" i="19" s="1"/>
  <c r="C7" i="18"/>
  <c r="A307" i="19" s="1"/>
  <c r="C8" i="18"/>
  <c r="A308" i="19" s="1"/>
  <c r="C9" i="18"/>
  <c r="A309" i="19" s="1"/>
  <c r="C10" i="18"/>
  <c r="A310" i="19" s="1"/>
  <c r="C11" i="18"/>
  <c r="A311" i="19" s="1"/>
  <c r="C12" i="18"/>
  <c r="A312" i="19" s="1"/>
  <c r="C13" i="18"/>
  <c r="A313" i="19" s="1"/>
  <c r="C14" i="18"/>
  <c r="A314" i="19" s="1"/>
  <c r="C15" i="18"/>
  <c r="A315" i="19" s="1"/>
  <c r="C16" i="18"/>
  <c r="A316" i="19" s="1"/>
  <c r="C17" i="18"/>
  <c r="A317" i="19" s="1"/>
  <c r="C18" i="18"/>
  <c r="A318" i="19" s="1"/>
  <c r="C19" i="18"/>
  <c r="A319" i="19" s="1"/>
  <c r="C20" i="18"/>
  <c r="A320" i="19" s="1"/>
  <c r="C21" i="18"/>
  <c r="A321" i="19" s="1"/>
  <c r="C22" i="18"/>
  <c r="A322" i="19" s="1"/>
  <c r="C23" i="18"/>
  <c r="A323" i="19" s="1"/>
  <c r="C24" i="18"/>
  <c r="A324" i="19" s="1"/>
  <c r="C25" i="18"/>
  <c r="A325" i="19" s="1"/>
  <c r="C26" i="18"/>
  <c r="A326" i="19" s="1"/>
  <c r="C27" i="18"/>
  <c r="A327" i="19" s="1"/>
  <c r="C28" i="18"/>
  <c r="A328" i="19" s="1"/>
  <c r="C29" i="18"/>
  <c r="A329" i="19" s="1"/>
  <c r="C30" i="18"/>
  <c r="A330" i="19" s="1"/>
  <c r="C31" i="18"/>
  <c r="A331" i="19" s="1"/>
  <c r="C32" i="18"/>
  <c r="A332" i="19" s="1"/>
  <c r="C33" i="18"/>
  <c r="A333" i="19" s="1"/>
  <c r="C34" i="18"/>
  <c r="A334" i="19" s="1"/>
  <c r="C35" i="18"/>
  <c r="A335" i="19" s="1"/>
  <c r="C36" i="18"/>
  <c r="A336" i="19" s="1"/>
  <c r="C37" i="18"/>
  <c r="A337" i="19" s="1"/>
  <c r="C38" i="18"/>
  <c r="A338" i="19" s="1"/>
  <c r="C39" i="18"/>
  <c r="A339" i="19" s="1"/>
  <c r="C40" i="18"/>
  <c r="A340" i="19" s="1"/>
  <c r="C41" i="18"/>
  <c r="A341" i="19" s="1"/>
  <c r="C42" i="18"/>
  <c r="A342" i="19" s="1"/>
  <c r="C43" i="18"/>
  <c r="A343" i="19" s="1"/>
  <c r="C44" i="18"/>
  <c r="A344" i="19" s="1"/>
  <c r="C45" i="18"/>
  <c r="A345" i="19" s="1"/>
  <c r="C46" i="18"/>
  <c r="A346" i="19" s="1"/>
  <c r="C47" i="18"/>
  <c r="A347" i="19" s="1"/>
  <c r="C48" i="18"/>
  <c r="A348" i="19" s="1"/>
  <c r="C49" i="18"/>
  <c r="A349" i="19" s="1"/>
  <c r="C50" i="18"/>
  <c r="A350" i="19" s="1"/>
  <c r="C51" i="18"/>
  <c r="A351" i="19" s="1"/>
  <c r="C52" i="18"/>
  <c r="A352" i="19" s="1"/>
  <c r="C53" i="18"/>
  <c r="A353" i="19" s="1"/>
  <c r="C54" i="18"/>
  <c r="A354" i="19" s="1"/>
  <c r="C55" i="18"/>
  <c r="A355" i="19" s="1"/>
  <c r="C56" i="18"/>
  <c r="A356" i="19" s="1"/>
  <c r="C57" i="18"/>
  <c r="A357" i="19" s="1"/>
  <c r="C58" i="18"/>
  <c r="A358" i="19" s="1"/>
  <c r="C59" i="18"/>
  <c r="A359" i="19" s="1"/>
  <c r="C60" i="18"/>
  <c r="A360" i="19" s="1"/>
  <c r="C61" i="18"/>
  <c r="A361" i="19" s="1"/>
  <c r="C62" i="18"/>
  <c r="A362" i="19" s="1"/>
  <c r="C63" i="18"/>
  <c r="A363" i="19" s="1"/>
  <c r="C64" i="18"/>
  <c r="A364" i="19" s="1"/>
  <c r="C65" i="18"/>
  <c r="A365" i="19" s="1"/>
  <c r="C66" i="18"/>
  <c r="A366" i="19" s="1"/>
  <c r="C67" i="18"/>
  <c r="A367" i="19" s="1"/>
  <c r="C68" i="18"/>
  <c r="A368" i="19" s="1"/>
  <c r="C69" i="18"/>
  <c r="A369" i="19" s="1"/>
  <c r="C70" i="18"/>
  <c r="A370" i="19" s="1"/>
  <c r="C71" i="18"/>
  <c r="A371" i="19" s="1"/>
  <c r="C72" i="18"/>
  <c r="A372" i="19" s="1"/>
  <c r="C73" i="18"/>
  <c r="A373" i="19" s="1"/>
  <c r="C74" i="18"/>
  <c r="A374" i="19" s="1"/>
  <c r="C75" i="18"/>
  <c r="A375" i="19" s="1"/>
  <c r="C76" i="18"/>
  <c r="A376" i="19" s="1"/>
  <c r="C77" i="18"/>
  <c r="A377" i="19" s="1"/>
  <c r="C78" i="18"/>
  <c r="A378" i="19" s="1"/>
  <c r="C79" i="18"/>
  <c r="A379" i="19" s="1"/>
  <c r="C80" i="18"/>
  <c r="A380" i="19" s="1"/>
  <c r="C81" i="18"/>
  <c r="A381" i="19" s="1"/>
  <c r="C82" i="18"/>
  <c r="A382" i="19" s="1"/>
  <c r="C83" i="18"/>
  <c r="A383" i="19" s="1"/>
  <c r="C84" i="18"/>
  <c r="A384" i="19" s="1"/>
  <c r="C85" i="18"/>
  <c r="A385" i="19" s="1"/>
  <c r="C86" i="18"/>
  <c r="A386" i="19" s="1"/>
  <c r="C87" i="18"/>
  <c r="A387" i="19" s="1"/>
  <c r="C88" i="18"/>
  <c r="A388" i="19" s="1"/>
  <c r="C89" i="18"/>
  <c r="A389" i="19" s="1"/>
  <c r="C90" i="18"/>
  <c r="A390" i="19" s="1"/>
  <c r="C91" i="18"/>
  <c r="A391" i="19" s="1"/>
  <c r="C92" i="18"/>
  <c r="A392" i="19" s="1"/>
  <c r="C93" i="18"/>
  <c r="A393" i="19" s="1"/>
  <c r="C94" i="18"/>
  <c r="A394" i="19" s="1"/>
  <c r="C95" i="18"/>
  <c r="A395" i="19" s="1"/>
  <c r="C96" i="18"/>
  <c r="A396" i="19" s="1"/>
  <c r="C97" i="18"/>
  <c r="A397" i="19" s="1"/>
  <c r="C98" i="18"/>
  <c r="A398" i="19" s="1"/>
  <c r="C99" i="18"/>
  <c r="A399" i="19" s="1"/>
  <c r="C100" i="18"/>
  <c r="A400" i="19" s="1"/>
  <c r="C101" i="18"/>
  <c r="A401" i="19" s="1"/>
  <c r="C102" i="18"/>
  <c r="A402" i="19" s="1"/>
  <c r="C103" i="18"/>
  <c r="A403" i="19" s="1"/>
  <c r="C104" i="18"/>
  <c r="A404" i="19" s="1"/>
  <c r="C105" i="18"/>
  <c r="A405" i="19" s="1"/>
  <c r="C106" i="18"/>
  <c r="A406" i="19" s="1"/>
  <c r="C107" i="18"/>
  <c r="A407" i="19" s="1"/>
  <c r="C108" i="18"/>
  <c r="A408" i="19" s="1"/>
  <c r="C109" i="18"/>
  <c r="A409" i="19" s="1"/>
  <c r="C110" i="18"/>
  <c r="A410" i="19" s="1"/>
  <c r="C111" i="18"/>
  <c r="A411" i="19" s="1"/>
  <c r="C112" i="18"/>
  <c r="A412" i="19" s="1"/>
  <c r="C113" i="18"/>
  <c r="A413" i="19" s="1"/>
  <c r="C114" i="18"/>
  <c r="A414" i="19" s="1"/>
  <c r="C115" i="18"/>
  <c r="A415" i="19" s="1"/>
  <c r="C116" i="18"/>
  <c r="A416" i="19" s="1"/>
  <c r="C117" i="18"/>
  <c r="A417" i="19" s="1"/>
  <c r="C118" i="18"/>
  <c r="A418" i="19" s="1"/>
  <c r="C119" i="18"/>
  <c r="A419" i="19" s="1"/>
  <c r="C120" i="18"/>
  <c r="A420" i="19" s="1"/>
  <c r="C121" i="18"/>
  <c r="A421" i="19" s="1"/>
  <c r="C122" i="18"/>
  <c r="A422" i="19" s="1"/>
  <c r="C123" i="18"/>
  <c r="A423" i="19" s="1"/>
  <c r="C124" i="18"/>
  <c r="A424" i="19" s="1"/>
  <c r="C125" i="18"/>
  <c r="A425" i="19" s="1"/>
  <c r="C126" i="18"/>
  <c r="A426" i="19" s="1"/>
  <c r="C127" i="18"/>
  <c r="A427" i="19" s="1"/>
  <c r="C128" i="18"/>
  <c r="A428" i="19" s="1"/>
  <c r="C129" i="18"/>
  <c r="A429" i="19" s="1"/>
  <c r="C130" i="18"/>
  <c r="A430" i="19" s="1"/>
  <c r="C131" i="18"/>
  <c r="A431" i="19" s="1"/>
  <c r="C132" i="18"/>
  <c r="A432" i="19" s="1"/>
  <c r="C133" i="18"/>
  <c r="A433" i="19" s="1"/>
  <c r="C134" i="18"/>
  <c r="A434" i="19" s="1"/>
  <c r="C135" i="18"/>
  <c r="A435" i="19" s="1"/>
  <c r="C136" i="18"/>
  <c r="A436" i="19" s="1"/>
  <c r="C137" i="18"/>
  <c r="A437" i="19" s="1"/>
  <c r="C138" i="18"/>
  <c r="A438" i="19" s="1"/>
  <c r="C139" i="18"/>
  <c r="A439" i="19" s="1"/>
  <c r="C140" i="18"/>
  <c r="A440" i="19" s="1"/>
  <c r="C141" i="18"/>
  <c r="A441" i="19" s="1"/>
  <c r="C142" i="18"/>
  <c r="A442" i="19" s="1"/>
  <c r="C143" i="18"/>
  <c r="A443" i="19" s="1"/>
  <c r="C144" i="18"/>
  <c r="A444" i="19" s="1"/>
  <c r="C145" i="18"/>
  <c r="A445" i="19" s="1"/>
  <c r="C146" i="18"/>
  <c r="A446" i="19" s="1"/>
  <c r="C147" i="18"/>
  <c r="A447" i="19" s="1"/>
  <c r="C148" i="18"/>
  <c r="A448" i="19" s="1"/>
  <c r="C149" i="18"/>
  <c r="A449" i="19" s="1"/>
  <c r="C150" i="18"/>
  <c r="A450" i="19" s="1"/>
  <c r="C2" i="18"/>
  <c r="A302" i="19" s="1"/>
  <c r="B3" i="18"/>
  <c r="A153" i="19" s="1"/>
  <c r="B4" i="18"/>
  <c r="A154" i="19" s="1"/>
  <c r="B5" i="18"/>
  <c r="A155" i="19" s="1"/>
  <c r="B6" i="18"/>
  <c r="A156" i="19" s="1"/>
  <c r="B7" i="18"/>
  <c r="A157" i="19" s="1"/>
  <c r="B8" i="18"/>
  <c r="A158" i="19" s="1"/>
  <c r="B9" i="18"/>
  <c r="A159" i="19" s="1"/>
  <c r="B10" i="18"/>
  <c r="A160" i="19" s="1"/>
  <c r="B11" i="18"/>
  <c r="A161" i="19" s="1"/>
  <c r="B12" i="18"/>
  <c r="A162" i="19" s="1"/>
  <c r="B13" i="18"/>
  <c r="A163" i="19" s="1"/>
  <c r="B14" i="18"/>
  <c r="A164" i="19" s="1"/>
  <c r="B15" i="18"/>
  <c r="A165" i="19" s="1"/>
  <c r="B16" i="18"/>
  <c r="A166" i="19" s="1"/>
  <c r="B17" i="18"/>
  <c r="A167" i="19" s="1"/>
  <c r="B18" i="18"/>
  <c r="A168" i="19" s="1"/>
  <c r="B19" i="18"/>
  <c r="A169" i="19" s="1"/>
  <c r="B20" i="18"/>
  <c r="A170" i="19" s="1"/>
  <c r="B21" i="18"/>
  <c r="A171" i="19" s="1"/>
  <c r="B22" i="18"/>
  <c r="A172" i="19" s="1"/>
  <c r="B23" i="18"/>
  <c r="A173" i="19" s="1"/>
  <c r="B24" i="18"/>
  <c r="A174" i="19" s="1"/>
  <c r="B25" i="18"/>
  <c r="A175" i="19" s="1"/>
  <c r="B26" i="18"/>
  <c r="A176" i="19" s="1"/>
  <c r="B27" i="18"/>
  <c r="A177" i="19" s="1"/>
  <c r="B28" i="18"/>
  <c r="A178" i="19" s="1"/>
  <c r="B29" i="18"/>
  <c r="A179" i="19" s="1"/>
  <c r="B30" i="18"/>
  <c r="A180" i="19" s="1"/>
  <c r="B31" i="18"/>
  <c r="A181" i="19" s="1"/>
  <c r="B32" i="18"/>
  <c r="A182" i="19" s="1"/>
  <c r="B33" i="18"/>
  <c r="A183" i="19" s="1"/>
  <c r="B34" i="18"/>
  <c r="A184" i="19" s="1"/>
  <c r="B35" i="18"/>
  <c r="A185" i="19" s="1"/>
  <c r="B36" i="18"/>
  <c r="A186" i="19" s="1"/>
  <c r="B37" i="18"/>
  <c r="A187" i="19" s="1"/>
  <c r="B38" i="18"/>
  <c r="A188" i="19" s="1"/>
  <c r="B39" i="18"/>
  <c r="A189" i="19" s="1"/>
  <c r="B2" i="18"/>
  <c r="A152" i="19" s="1"/>
  <c r="A3" i="18"/>
  <c r="A3" i="19" s="1"/>
  <c r="A4" i="18"/>
  <c r="A4" i="19" s="1"/>
  <c r="A5" i="18"/>
  <c r="A5" i="19" s="1"/>
  <c r="A6" i="18"/>
  <c r="A6" i="19" s="1"/>
  <c r="A7" i="18"/>
  <c r="A7" i="19" s="1"/>
  <c r="A8" i="18"/>
  <c r="A8" i="19" s="1"/>
  <c r="A9" i="18"/>
  <c r="A9" i="19" s="1"/>
  <c r="A10" i="18"/>
  <c r="A10" i="19" s="1"/>
  <c r="A11" i="18"/>
  <c r="A11" i="19" s="1"/>
  <c r="A12" i="18"/>
  <c r="A12" i="19" s="1"/>
  <c r="A13" i="18"/>
  <c r="A13" i="19" s="1"/>
  <c r="A14" i="18"/>
  <c r="A14" i="19" s="1"/>
  <c r="A15" i="18"/>
  <c r="A15" i="19" s="1"/>
  <c r="A16" i="18"/>
  <c r="A16" i="19" s="1"/>
  <c r="A17" i="18"/>
  <c r="A17" i="19" s="1"/>
  <c r="A18" i="18"/>
  <c r="A18" i="19" s="1"/>
  <c r="A19" i="18"/>
  <c r="A19" i="19" s="1"/>
  <c r="A20" i="18"/>
  <c r="A20" i="19" s="1"/>
  <c r="A21" i="18"/>
  <c r="A21" i="19" s="1"/>
  <c r="A22" i="18"/>
  <c r="A22" i="19" s="1"/>
  <c r="A23" i="18"/>
  <c r="A23" i="19" s="1"/>
  <c r="A24" i="18"/>
  <c r="A24" i="19" s="1"/>
  <c r="A25" i="18"/>
  <c r="A25" i="19" s="1"/>
  <c r="A26" i="18"/>
  <c r="A26" i="19" s="1"/>
  <c r="A27" i="18"/>
  <c r="A27" i="19" s="1"/>
  <c r="A28" i="18"/>
  <c r="A28" i="19" s="1"/>
  <c r="A29" i="18"/>
  <c r="A29" i="19" s="1"/>
  <c r="A30" i="18"/>
  <c r="A30" i="19" s="1"/>
  <c r="A31" i="18"/>
  <c r="A31" i="19" s="1"/>
  <c r="A32" i="18"/>
  <c r="A32" i="19" s="1"/>
  <c r="A33" i="18"/>
  <c r="A33" i="19" s="1"/>
  <c r="A34" i="18"/>
  <c r="A34" i="19" s="1"/>
  <c r="A35" i="18"/>
  <c r="A35" i="19" s="1"/>
  <c r="A36" i="18"/>
  <c r="A36" i="19" s="1"/>
  <c r="A37" i="18"/>
  <c r="A37" i="19" s="1"/>
  <c r="A38" i="18"/>
  <c r="A38" i="19" s="1"/>
  <c r="A39" i="18"/>
  <c r="A39" i="19" s="1"/>
  <c r="A40" i="18"/>
  <c r="A40" i="19" s="1"/>
  <c r="A41" i="18"/>
  <c r="A41" i="19" s="1"/>
  <c r="A42" i="18"/>
  <c r="A42" i="19" s="1"/>
  <c r="A43" i="18"/>
  <c r="A43" i="19" s="1"/>
  <c r="A44" i="18"/>
  <c r="A44" i="19" s="1"/>
  <c r="A45" i="18"/>
  <c r="A45" i="19" s="1"/>
  <c r="A46" i="18"/>
  <c r="A46" i="19" s="1"/>
  <c r="A47" i="18"/>
  <c r="A47" i="19" s="1"/>
  <c r="A48" i="18"/>
  <c r="A48" i="19" s="1"/>
  <c r="A49" i="18"/>
  <c r="A49" i="19" s="1"/>
  <c r="A50" i="18"/>
  <c r="A50" i="19" s="1"/>
  <c r="A51" i="18"/>
  <c r="A51" i="19" s="1"/>
  <c r="A52" i="18"/>
  <c r="A52" i="19" s="1"/>
  <c r="A53" i="18"/>
  <c r="A53" i="19" s="1"/>
  <c r="A54" i="18"/>
  <c r="A54" i="19" s="1"/>
  <c r="A55" i="18"/>
  <c r="A55" i="19" s="1"/>
  <c r="A56" i="18"/>
  <c r="A56" i="19" s="1"/>
  <c r="A57" i="18"/>
  <c r="A57" i="19" s="1"/>
  <c r="A58" i="18"/>
  <c r="A58" i="19" s="1"/>
  <c r="A59" i="18"/>
  <c r="A59" i="19" s="1"/>
  <c r="A60" i="18"/>
  <c r="A60" i="19" s="1"/>
  <c r="A61" i="18"/>
  <c r="A61" i="19" s="1"/>
  <c r="A62" i="18"/>
  <c r="A62" i="19" s="1"/>
  <c r="A63" i="18"/>
  <c r="A63" i="19" s="1"/>
  <c r="A64" i="18"/>
  <c r="A64" i="19" s="1"/>
  <c r="A65" i="18"/>
  <c r="A65" i="19" s="1"/>
  <c r="A66" i="18"/>
  <c r="A66" i="19" s="1"/>
  <c r="A67" i="18"/>
  <c r="A67" i="19" s="1"/>
  <c r="A68" i="18"/>
  <c r="A68" i="19" s="1"/>
  <c r="A69" i="18"/>
  <c r="A69" i="19" s="1"/>
  <c r="A70" i="18"/>
  <c r="A70" i="19" s="1"/>
  <c r="A71" i="18"/>
  <c r="A71" i="19" s="1"/>
  <c r="A72" i="18"/>
  <c r="A72" i="19" s="1"/>
  <c r="A73" i="18"/>
  <c r="A73" i="19" s="1"/>
  <c r="A74" i="18"/>
  <c r="A74" i="19" s="1"/>
  <c r="A75" i="18"/>
  <c r="A75" i="19" s="1"/>
  <c r="A76" i="18"/>
  <c r="A76" i="19" s="1"/>
  <c r="A77" i="18"/>
  <c r="A77" i="19" s="1"/>
  <c r="A78" i="18"/>
  <c r="A78" i="19" s="1"/>
  <c r="A79" i="18"/>
  <c r="A79" i="19" s="1"/>
  <c r="A80" i="18"/>
  <c r="A80" i="19" s="1"/>
  <c r="A81" i="18"/>
  <c r="A81" i="19" s="1"/>
  <c r="A82" i="18"/>
  <c r="A82" i="19" s="1"/>
  <c r="A83" i="18"/>
  <c r="A83" i="19" s="1"/>
  <c r="A84" i="18"/>
  <c r="A84" i="19" s="1"/>
  <c r="A85" i="18"/>
  <c r="A85" i="19" s="1"/>
  <c r="A86" i="18"/>
  <c r="A86" i="19" s="1"/>
  <c r="A87" i="18"/>
  <c r="A87" i="19" s="1"/>
  <c r="A88" i="18"/>
  <c r="A88" i="19" s="1"/>
  <c r="A89" i="18"/>
  <c r="A89" i="19" s="1"/>
  <c r="A90" i="18"/>
  <c r="A90" i="19" s="1"/>
  <c r="A91" i="18"/>
  <c r="A91" i="19" s="1"/>
  <c r="A92" i="18"/>
  <c r="A92" i="19" s="1"/>
  <c r="A93" i="18"/>
  <c r="A93" i="19" s="1"/>
  <c r="A94" i="18"/>
  <c r="A94" i="19" s="1"/>
  <c r="A95" i="18"/>
  <c r="A95" i="19" s="1"/>
  <c r="A96" i="18"/>
  <c r="A96" i="19" s="1"/>
  <c r="A97" i="18"/>
  <c r="A97" i="19" s="1"/>
  <c r="A98" i="18"/>
  <c r="A98" i="19" s="1"/>
  <c r="A99" i="18"/>
  <c r="A99" i="19" s="1"/>
  <c r="A100" i="18"/>
  <c r="A100" i="19" s="1"/>
  <c r="A101" i="18"/>
  <c r="A101" i="19" s="1"/>
  <c r="A102" i="18"/>
  <c r="A102" i="19" s="1"/>
  <c r="A103" i="18"/>
  <c r="A103" i="19" s="1"/>
  <c r="A104" i="18"/>
  <c r="A104" i="19" s="1"/>
  <c r="A105" i="18"/>
  <c r="A105" i="19" s="1"/>
  <c r="A106" i="18"/>
  <c r="A106" i="19" s="1"/>
  <c r="A107" i="18"/>
  <c r="A107" i="19" s="1"/>
  <c r="A108" i="18"/>
  <c r="A108" i="19" s="1"/>
  <c r="A109" i="18"/>
  <c r="A109" i="19" s="1"/>
  <c r="A110" i="18"/>
  <c r="A110" i="19" s="1"/>
  <c r="A111" i="18"/>
  <c r="A111" i="19" s="1"/>
  <c r="A112" i="18"/>
  <c r="A112" i="19" s="1"/>
  <c r="A113" i="18"/>
  <c r="A113" i="19" s="1"/>
  <c r="A114" i="18"/>
  <c r="A114" i="19" s="1"/>
  <c r="A115" i="18"/>
  <c r="A115" i="19" s="1"/>
  <c r="A116" i="18"/>
  <c r="A116" i="19" s="1"/>
  <c r="A117" i="18"/>
  <c r="A117" i="19" s="1"/>
  <c r="A118" i="18"/>
  <c r="A118" i="19" s="1"/>
  <c r="A119" i="18"/>
  <c r="A119" i="19" s="1"/>
  <c r="A120" i="18"/>
  <c r="A120" i="19" s="1"/>
  <c r="A121" i="18"/>
  <c r="A121" i="19" s="1"/>
  <c r="A122" i="18"/>
  <c r="A122" i="19" s="1"/>
  <c r="A123" i="18"/>
  <c r="A123" i="19" s="1"/>
  <c r="A124" i="18"/>
  <c r="A124" i="19" s="1"/>
  <c r="A125" i="18"/>
  <c r="A125" i="19" s="1"/>
  <c r="A126" i="18"/>
  <c r="A126" i="19" s="1"/>
  <c r="A127" i="18"/>
  <c r="A127" i="19" s="1"/>
  <c r="A128" i="18"/>
  <c r="A128" i="19" s="1"/>
  <c r="A129" i="18"/>
  <c r="A129" i="19" s="1"/>
  <c r="A130" i="18"/>
  <c r="A130" i="19" s="1"/>
  <c r="A131" i="18"/>
  <c r="A131" i="19" s="1"/>
  <c r="A132" i="18"/>
  <c r="A132" i="19" s="1"/>
  <c r="A133" i="18"/>
  <c r="A133" i="19" s="1"/>
  <c r="A134" i="18"/>
  <c r="A134" i="19" s="1"/>
  <c r="A135" i="18"/>
  <c r="A135" i="19" s="1"/>
  <c r="A136" i="18"/>
  <c r="A136" i="19" s="1"/>
  <c r="A137" i="18"/>
  <c r="A137" i="19" s="1"/>
  <c r="A138" i="18"/>
  <c r="A138" i="19" s="1"/>
  <c r="A139" i="18"/>
  <c r="A139" i="19" s="1"/>
  <c r="A140" i="18"/>
  <c r="A140" i="19" s="1"/>
  <c r="A141" i="18"/>
  <c r="A141" i="19" s="1"/>
  <c r="A142" i="18"/>
  <c r="A142" i="19" s="1"/>
  <c r="A143" i="18"/>
  <c r="A143" i="19" s="1"/>
  <c r="A144" i="18"/>
  <c r="A144" i="19" s="1"/>
  <c r="A145" i="18"/>
  <c r="A145" i="19" s="1"/>
  <c r="A146" i="18"/>
  <c r="A146" i="19" s="1"/>
  <c r="A147" i="18"/>
  <c r="A147" i="19" s="1"/>
  <c r="A148" i="18"/>
  <c r="A148" i="19" s="1"/>
  <c r="A149" i="18"/>
  <c r="A149" i="19" s="1"/>
  <c r="A150" i="18"/>
  <c r="A150" i="19" s="1"/>
  <c r="A2" i="18"/>
  <c r="A2" i="19" s="1"/>
  <c r="O9" i="8" l="1"/>
  <c r="P9" i="8"/>
  <c r="X9" i="8"/>
  <c r="Y9" i="8"/>
  <c r="O10" i="8"/>
  <c r="P10" i="8"/>
  <c r="X10" i="8"/>
  <c r="Y10" i="8"/>
  <c r="O11" i="8"/>
  <c r="P11" i="8"/>
  <c r="Q11" i="8" s="1"/>
  <c r="X11" i="8"/>
  <c r="Y11" i="8"/>
  <c r="O12" i="8"/>
  <c r="P12" i="8"/>
  <c r="X12" i="8"/>
  <c r="Y12" i="8"/>
  <c r="O13" i="8"/>
  <c r="P13" i="8"/>
  <c r="X13" i="8"/>
  <c r="Y13" i="8"/>
  <c r="O14" i="8"/>
  <c r="P14" i="8"/>
  <c r="X14" i="8"/>
  <c r="Y14" i="8"/>
  <c r="O15" i="8"/>
  <c r="P15" i="8"/>
  <c r="X15" i="8"/>
  <c r="Y15" i="8"/>
  <c r="O16" i="8"/>
  <c r="P16" i="8"/>
  <c r="X16" i="8"/>
  <c r="Y16" i="8"/>
  <c r="O17" i="8"/>
  <c r="P17" i="8"/>
  <c r="X17" i="8"/>
  <c r="Y17" i="8"/>
  <c r="O18" i="8"/>
  <c r="P18" i="8"/>
  <c r="X18" i="8"/>
  <c r="Y18" i="8"/>
  <c r="O19" i="8"/>
  <c r="P19" i="8"/>
  <c r="X19" i="8"/>
  <c r="Y19" i="8"/>
  <c r="O20" i="8"/>
  <c r="P20" i="8"/>
  <c r="Q20" i="8" s="1"/>
  <c r="X20" i="8"/>
  <c r="Y20" i="8"/>
  <c r="O21" i="8"/>
  <c r="P21" i="8"/>
  <c r="X21" i="8"/>
  <c r="Y21" i="8"/>
  <c r="O22" i="8"/>
  <c r="P22" i="8"/>
  <c r="X22" i="8"/>
  <c r="Y22" i="8"/>
  <c r="O23" i="8"/>
  <c r="P23" i="8"/>
  <c r="X23" i="8"/>
  <c r="Y23" i="8"/>
  <c r="O24" i="8"/>
  <c r="P24" i="8"/>
  <c r="X24" i="8"/>
  <c r="Y24" i="8"/>
  <c r="O25" i="8"/>
  <c r="P25" i="8"/>
  <c r="X25" i="8"/>
  <c r="Y25" i="8"/>
  <c r="O26" i="8"/>
  <c r="P26" i="8"/>
  <c r="X26" i="8"/>
  <c r="Y26" i="8"/>
  <c r="O27" i="8"/>
  <c r="P27" i="8"/>
  <c r="X27" i="8"/>
  <c r="Y27" i="8"/>
  <c r="O28" i="8"/>
  <c r="P28" i="8"/>
  <c r="X28" i="8"/>
  <c r="Y28" i="8"/>
  <c r="O29" i="8"/>
  <c r="P29" i="8"/>
  <c r="X29" i="8"/>
  <c r="Y29" i="8"/>
  <c r="O30" i="8"/>
  <c r="P30" i="8"/>
  <c r="X30" i="8"/>
  <c r="Y30" i="8"/>
  <c r="O31" i="8"/>
  <c r="P31" i="8"/>
  <c r="X31" i="8"/>
  <c r="Y31" i="8"/>
  <c r="O32" i="8"/>
  <c r="P32" i="8"/>
  <c r="X32" i="8"/>
  <c r="Y32" i="8"/>
  <c r="O33" i="8"/>
  <c r="P33" i="8"/>
  <c r="X33" i="8"/>
  <c r="Y33" i="8"/>
  <c r="O34" i="8"/>
  <c r="P34" i="8"/>
  <c r="X34" i="8"/>
  <c r="Y34" i="8"/>
  <c r="O35" i="8"/>
  <c r="P35" i="8"/>
  <c r="X35" i="8"/>
  <c r="Y35" i="8"/>
  <c r="O36" i="8"/>
  <c r="P36" i="8"/>
  <c r="X36" i="8"/>
  <c r="Y36" i="8"/>
  <c r="O37" i="8"/>
  <c r="P37" i="8"/>
  <c r="X37" i="8"/>
  <c r="Y37" i="8"/>
  <c r="O38" i="8"/>
  <c r="P38" i="8"/>
  <c r="X38" i="8"/>
  <c r="Y38" i="8"/>
  <c r="O39" i="8"/>
  <c r="P39" i="8"/>
  <c r="X39" i="8"/>
  <c r="Y39" i="8"/>
  <c r="O40" i="8"/>
  <c r="P40" i="8"/>
  <c r="X40" i="8"/>
  <c r="Y40" i="8"/>
  <c r="O41" i="8"/>
  <c r="P41" i="8"/>
  <c r="X41" i="8"/>
  <c r="Y41" i="8"/>
  <c r="O42" i="8"/>
  <c r="P42" i="8"/>
  <c r="X42" i="8"/>
  <c r="Y42" i="8"/>
  <c r="O43" i="8"/>
  <c r="P43" i="8"/>
  <c r="X43" i="8"/>
  <c r="Y43" i="8"/>
  <c r="O44" i="8"/>
  <c r="P44" i="8"/>
  <c r="Q44" i="8" s="1"/>
  <c r="X44" i="8"/>
  <c r="Y44" i="8"/>
  <c r="O45" i="8"/>
  <c r="P45" i="8"/>
  <c r="X45" i="8"/>
  <c r="Y45" i="8"/>
  <c r="O46" i="8"/>
  <c r="P46" i="8"/>
  <c r="X46" i="8"/>
  <c r="Y46" i="8"/>
  <c r="O47" i="8"/>
  <c r="P47" i="8"/>
  <c r="X47" i="8"/>
  <c r="Y47" i="8"/>
  <c r="O48" i="8"/>
  <c r="P48" i="8"/>
  <c r="X48" i="8"/>
  <c r="Y48" i="8"/>
  <c r="O49" i="8"/>
  <c r="P49" i="8"/>
  <c r="X49" i="8"/>
  <c r="Y49" i="8"/>
  <c r="O50" i="8"/>
  <c r="P50" i="8"/>
  <c r="X50" i="8"/>
  <c r="Y50" i="8"/>
  <c r="O51" i="8"/>
  <c r="P51" i="8"/>
  <c r="X51" i="8"/>
  <c r="Y51" i="8"/>
  <c r="Z50" i="8" l="1"/>
  <c r="Z49" i="8"/>
  <c r="Z48" i="8"/>
  <c r="Z46" i="8"/>
  <c r="Z45" i="8"/>
  <c r="Z44" i="8"/>
  <c r="Z18" i="8"/>
  <c r="Z17" i="8"/>
  <c r="Z16" i="8"/>
  <c r="Z10" i="8"/>
  <c r="Q51" i="8"/>
  <c r="Q43" i="8"/>
  <c r="S43" i="8" s="1"/>
  <c r="Q42" i="8"/>
  <c r="Q41" i="8"/>
  <c r="AE41" i="8" s="1"/>
  <c r="Q40" i="8"/>
  <c r="U40" i="8" s="1"/>
  <c r="Q39" i="8"/>
  <c r="AE39" i="8" s="1"/>
  <c r="Q38" i="8"/>
  <c r="Q37" i="8"/>
  <c r="Q35" i="8"/>
  <c r="AE35" i="8" s="1"/>
  <c r="Q32" i="8"/>
  <c r="AE32" i="8" s="1"/>
  <c r="Q31" i="8"/>
  <c r="AE31" i="8" s="1"/>
  <c r="Q30" i="8"/>
  <c r="Q29" i="8"/>
  <c r="Q27" i="8"/>
  <c r="S27" i="8" s="1"/>
  <c r="Q19" i="8"/>
  <c r="AE19" i="8" s="1"/>
  <c r="Q28" i="8"/>
  <c r="W28" i="8" s="1"/>
  <c r="Z26" i="8"/>
  <c r="Z25" i="8"/>
  <c r="Z24" i="8"/>
  <c r="Z19" i="8"/>
  <c r="Z9" i="8"/>
  <c r="Z42" i="8"/>
  <c r="Z41" i="8"/>
  <c r="Z40" i="8"/>
  <c r="Z38" i="8"/>
  <c r="Z35" i="8"/>
  <c r="Q24" i="8"/>
  <c r="U24" i="8" s="1"/>
  <c r="Q23" i="8"/>
  <c r="S23" i="8" s="1"/>
  <c r="Q22" i="8"/>
  <c r="W22" i="8" s="1"/>
  <c r="Q21" i="8"/>
  <c r="W21" i="8" s="1"/>
  <c r="Q50" i="8"/>
  <c r="W50" i="8" s="1"/>
  <c r="Q49" i="8"/>
  <c r="AE49" i="8" s="1"/>
  <c r="Q48" i="8"/>
  <c r="Q47" i="8"/>
  <c r="AE47" i="8" s="1"/>
  <c r="Q46" i="8"/>
  <c r="AE46" i="8" s="1"/>
  <c r="Q45" i="8"/>
  <c r="AE45" i="8" s="1"/>
  <c r="Q36" i="8"/>
  <c r="S36" i="8" s="1"/>
  <c r="Z34" i="8"/>
  <c r="Z33" i="8"/>
  <c r="Z32" i="8"/>
  <c r="Z27" i="8"/>
  <c r="Q16" i="8"/>
  <c r="AE16" i="8" s="1"/>
  <c r="Q15" i="8"/>
  <c r="Q14" i="8"/>
  <c r="Q13" i="8"/>
  <c r="Q12" i="8"/>
  <c r="AE12" i="8" s="1"/>
  <c r="AE28" i="8"/>
  <c r="S28" i="8"/>
  <c r="U28" i="8"/>
  <c r="U31" i="8"/>
  <c r="W31" i="8"/>
  <c r="AE20" i="8"/>
  <c r="S20" i="8"/>
  <c r="U20" i="8"/>
  <c r="W20" i="8"/>
  <c r="AE44" i="8"/>
  <c r="S44" i="8"/>
  <c r="U44" i="8"/>
  <c r="W44" i="8"/>
  <c r="AE24" i="8"/>
  <c r="S24" i="8"/>
  <c r="W23" i="8"/>
  <c r="AE11" i="8"/>
  <c r="S11" i="8"/>
  <c r="U11" i="8"/>
  <c r="W11" i="8"/>
  <c r="AE48" i="8"/>
  <c r="S48" i="8"/>
  <c r="W48" i="8"/>
  <c r="U48" i="8"/>
  <c r="W47" i="8"/>
  <c r="AE36" i="8"/>
  <c r="W16" i="8"/>
  <c r="AE15" i="8"/>
  <c r="S15" i="8"/>
  <c r="U15" i="8"/>
  <c r="W15" i="8"/>
  <c r="W12" i="8"/>
  <c r="Z51" i="8"/>
  <c r="Z43" i="8"/>
  <c r="Z11" i="8"/>
  <c r="AE51" i="8"/>
  <c r="S51" i="8"/>
  <c r="W51" i="8"/>
  <c r="U51" i="8"/>
  <c r="AE38" i="8"/>
  <c r="U38" i="8"/>
  <c r="S38" i="8"/>
  <c r="W38" i="8"/>
  <c r="AE37" i="8"/>
  <c r="W37" i="8"/>
  <c r="S37" i="8"/>
  <c r="U37" i="8"/>
  <c r="S35" i="8"/>
  <c r="W35" i="8"/>
  <c r="U35" i="8"/>
  <c r="AE30" i="8"/>
  <c r="U30" i="8"/>
  <c r="W30" i="8"/>
  <c r="S30" i="8"/>
  <c r="AE29" i="8"/>
  <c r="W29" i="8"/>
  <c r="S29" i="8"/>
  <c r="U29" i="8"/>
  <c r="AE27" i="8"/>
  <c r="AE22" i="8"/>
  <c r="U22" i="8"/>
  <c r="AE14" i="8"/>
  <c r="U14" i="8"/>
  <c r="S14" i="8"/>
  <c r="W14" i="8"/>
  <c r="AE13" i="8"/>
  <c r="W13" i="8"/>
  <c r="S13" i="8"/>
  <c r="U13" i="8"/>
  <c r="Z47" i="8"/>
  <c r="Z39" i="8"/>
  <c r="Z31" i="8"/>
  <c r="Z23" i="8"/>
  <c r="Z15" i="8"/>
  <c r="S49" i="8"/>
  <c r="U49" i="8"/>
  <c r="W49" i="8"/>
  <c r="AE42" i="8"/>
  <c r="U42" i="8"/>
  <c r="W42" i="8"/>
  <c r="S42" i="8"/>
  <c r="Z37" i="8"/>
  <c r="Z36" i="8"/>
  <c r="Q34" i="8"/>
  <c r="Q33" i="8"/>
  <c r="Z30" i="8"/>
  <c r="Z29" i="8"/>
  <c r="Z28" i="8"/>
  <c r="Q26" i="8"/>
  <c r="Q25" i="8"/>
  <c r="Z22" i="8"/>
  <c r="Z21" i="8"/>
  <c r="Z20" i="8"/>
  <c r="Q18" i="8"/>
  <c r="Q17" i="8"/>
  <c r="Z14" i="8"/>
  <c r="Z13" i="8"/>
  <c r="Z12" i="8"/>
  <c r="Q10" i="8"/>
  <c r="Q9" i="8"/>
  <c r="U39" i="8" l="1"/>
  <c r="S40" i="8"/>
  <c r="AE40" i="8"/>
  <c r="U45" i="8"/>
  <c r="S50" i="8"/>
  <c r="U50" i="8"/>
  <c r="W19" i="8"/>
  <c r="W45" i="8"/>
  <c r="AE50" i="8"/>
  <c r="U23" i="8"/>
  <c r="S31" i="8"/>
  <c r="AE23" i="8"/>
  <c r="S22" i="8"/>
  <c r="U46" i="8"/>
  <c r="U36" i="8"/>
  <c r="W24" i="8"/>
  <c r="W32" i="8"/>
  <c r="W40" i="8"/>
  <c r="AE43" i="8"/>
  <c r="U19" i="8"/>
  <c r="S45" i="8"/>
  <c r="S19" i="8"/>
  <c r="W41" i="8"/>
  <c r="S46" i="8"/>
  <c r="U41" i="8"/>
  <c r="AE21" i="8"/>
  <c r="W46" i="8"/>
  <c r="W36" i="8"/>
  <c r="S41" i="8"/>
  <c r="U21" i="8"/>
  <c r="U27" i="8"/>
  <c r="W43" i="8"/>
  <c r="U12" i="8"/>
  <c r="U16" i="8"/>
  <c r="U47" i="8"/>
  <c r="U32" i="8"/>
  <c r="W39" i="8"/>
  <c r="S21" i="8"/>
  <c r="W27" i="8"/>
  <c r="U43" i="8"/>
  <c r="S12" i="8"/>
  <c r="S16" i="8"/>
  <c r="S47" i="8"/>
  <c r="S32" i="8"/>
  <c r="S39" i="8"/>
  <c r="AE26" i="8"/>
  <c r="U26" i="8"/>
  <c r="S26" i="8"/>
  <c r="W26" i="8"/>
  <c r="AE33" i="8"/>
  <c r="W33" i="8"/>
  <c r="S33" i="8"/>
  <c r="U33" i="8"/>
  <c r="AE9" i="8"/>
  <c r="W9" i="8"/>
  <c r="S9" i="8"/>
  <c r="U9" i="8"/>
  <c r="AE34" i="8"/>
  <c r="U34" i="8"/>
  <c r="W34" i="8"/>
  <c r="S34" i="8"/>
  <c r="AE10" i="8"/>
  <c r="U10" i="8"/>
  <c r="W10" i="8"/>
  <c r="S10" i="8"/>
  <c r="AE17" i="8"/>
  <c r="W17" i="8"/>
  <c r="S17" i="8"/>
  <c r="U17" i="8"/>
  <c r="AE18" i="8"/>
  <c r="U18" i="8"/>
  <c r="W18" i="8"/>
  <c r="S18" i="8"/>
  <c r="AE25" i="8"/>
  <c r="W25" i="8"/>
  <c r="S25" i="8"/>
  <c r="U25" i="8"/>
  <c r="AD6" i="10"/>
  <c r="AD7" i="10"/>
  <c r="AD8" i="10"/>
  <c r="AD9" i="10"/>
  <c r="AD10" i="10"/>
  <c r="AD11" i="10"/>
  <c r="AD12" i="10"/>
  <c r="AD13" i="10"/>
  <c r="AD14" i="10"/>
  <c r="AD15" i="10"/>
  <c r="AD16" i="10"/>
  <c r="AD17" i="10"/>
  <c r="AD18" i="10"/>
  <c r="AD19" i="10"/>
  <c r="AD20" i="10"/>
  <c r="AD21" i="10"/>
  <c r="AD22" i="10"/>
  <c r="AD23" i="10"/>
  <c r="AD24" i="10"/>
  <c r="AD25" i="10"/>
  <c r="AD26" i="10"/>
  <c r="AD27" i="10"/>
  <c r="AD28" i="10"/>
  <c r="AD29" i="10"/>
  <c r="AD30" i="10"/>
  <c r="AD31" i="10"/>
  <c r="AD32" i="10"/>
  <c r="AD33" i="10"/>
  <c r="AD34" i="10"/>
  <c r="AD35" i="10"/>
  <c r="AD36" i="10"/>
  <c r="AD37" i="10"/>
  <c r="AD38" i="10"/>
  <c r="AD39" i="10"/>
  <c r="AD40" i="10"/>
  <c r="AD41" i="10"/>
  <c r="AD42" i="10"/>
  <c r="AD43" i="10"/>
  <c r="AD44" i="10"/>
  <c r="AD45" i="10"/>
  <c r="AD46" i="10"/>
  <c r="AD47" i="10"/>
  <c r="AD48" i="10"/>
  <c r="AD49" i="10"/>
  <c r="AD50" i="10"/>
  <c r="AD51" i="10"/>
  <c r="F6" i="16"/>
  <c r="AD6" i="16" s="1"/>
  <c r="F7" i="16"/>
  <c r="M7" i="16" s="1"/>
  <c r="F8" i="16"/>
  <c r="AD8" i="16" s="1"/>
  <c r="F9" i="16"/>
  <c r="AD9" i="16" s="1"/>
  <c r="F10" i="16"/>
  <c r="AD10" i="16" s="1"/>
  <c r="F11" i="16"/>
  <c r="M11" i="16" s="1"/>
  <c r="F12" i="16"/>
  <c r="F13" i="16"/>
  <c r="F14" i="16"/>
  <c r="AD14" i="16" s="1"/>
  <c r="F15" i="16"/>
  <c r="M15" i="16" s="1"/>
  <c r="F16" i="16"/>
  <c r="M16" i="16" s="1"/>
  <c r="F17" i="16"/>
  <c r="M17" i="16" s="1"/>
  <c r="F18" i="16"/>
  <c r="AD18" i="16" s="1"/>
  <c r="F19" i="16"/>
  <c r="M19" i="16" s="1"/>
  <c r="F20" i="16"/>
  <c r="AD20" i="16" s="1"/>
  <c r="F21" i="16"/>
  <c r="AD21" i="16" s="1"/>
  <c r="F22" i="16"/>
  <c r="AD22" i="16" s="1"/>
  <c r="F23" i="16"/>
  <c r="M23" i="16" s="1"/>
  <c r="F24" i="16"/>
  <c r="M24" i="16" s="1"/>
  <c r="F25" i="16"/>
  <c r="M25" i="16" s="1"/>
  <c r="F26" i="16"/>
  <c r="AD26" i="16" s="1"/>
  <c r="F27" i="16"/>
  <c r="M27" i="16" s="1"/>
  <c r="F28" i="16"/>
  <c r="F29" i="16"/>
  <c r="AD29" i="16" s="1"/>
  <c r="F30" i="16"/>
  <c r="AD30" i="16" s="1"/>
  <c r="F31" i="16"/>
  <c r="M31" i="16" s="1"/>
  <c r="F32" i="16"/>
  <c r="AD32" i="16" s="1"/>
  <c r="F33" i="16"/>
  <c r="M33" i="16" s="1"/>
  <c r="F34" i="16"/>
  <c r="AD34" i="16" s="1"/>
  <c r="F35" i="16"/>
  <c r="M35" i="16" s="1"/>
  <c r="F36" i="16"/>
  <c r="M36" i="16" s="1"/>
  <c r="F37" i="16"/>
  <c r="M37" i="16" s="1"/>
  <c r="F38" i="16"/>
  <c r="AD38" i="16" s="1"/>
  <c r="F39" i="16"/>
  <c r="M39" i="16" s="1"/>
  <c r="F40" i="16"/>
  <c r="AD40" i="16" s="1"/>
  <c r="F41" i="16"/>
  <c r="AD41" i="16" s="1"/>
  <c r="F42" i="16"/>
  <c r="AD42" i="16" s="1"/>
  <c r="F43" i="16"/>
  <c r="M43" i="16" s="1"/>
  <c r="F44" i="16"/>
  <c r="F45" i="16"/>
  <c r="F46" i="16"/>
  <c r="AD46" i="16" s="1"/>
  <c r="F47" i="16"/>
  <c r="M47" i="16" s="1"/>
  <c r="F48" i="16"/>
  <c r="F49" i="16"/>
  <c r="F50" i="16"/>
  <c r="AD50" i="16" s="1"/>
  <c r="F51" i="16"/>
  <c r="M51" i="16" s="1"/>
  <c r="N7" i="16"/>
  <c r="N8" i="16"/>
  <c r="N9" i="16"/>
  <c r="N10" i="16"/>
  <c r="N11" i="16"/>
  <c r="N12" i="16"/>
  <c r="N13" i="16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50" i="16"/>
  <c r="N51" i="16"/>
  <c r="M12" i="16"/>
  <c r="M13" i="16"/>
  <c r="M14" i="16"/>
  <c r="M28" i="16"/>
  <c r="M29" i="16"/>
  <c r="M30" i="16"/>
  <c r="M40" i="16"/>
  <c r="M41" i="16"/>
  <c r="M44" i="16"/>
  <c r="M45" i="16"/>
  <c r="M46" i="16"/>
  <c r="M48" i="16"/>
  <c r="M49" i="16"/>
  <c r="AC6" i="16"/>
  <c r="AC7" i="16"/>
  <c r="AC8" i="16"/>
  <c r="AC9" i="16"/>
  <c r="AC10" i="16"/>
  <c r="AC11" i="16"/>
  <c r="AC12" i="16"/>
  <c r="AC13" i="16"/>
  <c r="AC14" i="16"/>
  <c r="AC15" i="16"/>
  <c r="AC16" i="16"/>
  <c r="AC17" i="16"/>
  <c r="AC18" i="16"/>
  <c r="AC19" i="16"/>
  <c r="AC20" i="16"/>
  <c r="AC21" i="16"/>
  <c r="AC22" i="16"/>
  <c r="AC23" i="16"/>
  <c r="AC24" i="16"/>
  <c r="AC25" i="16"/>
  <c r="AC26" i="16"/>
  <c r="AC27" i="16"/>
  <c r="AC28" i="16"/>
  <c r="AC29" i="16"/>
  <c r="AC30" i="16"/>
  <c r="AC31" i="16"/>
  <c r="AC32" i="16"/>
  <c r="AC33" i="16"/>
  <c r="AC34" i="16"/>
  <c r="AC35" i="16"/>
  <c r="AC36" i="16"/>
  <c r="AC37" i="16"/>
  <c r="AC38" i="16"/>
  <c r="AC39" i="16"/>
  <c r="AC40" i="16"/>
  <c r="AC41" i="16"/>
  <c r="AC42" i="16"/>
  <c r="AC43" i="16"/>
  <c r="AC44" i="16"/>
  <c r="AC45" i="16"/>
  <c r="AC46" i="16"/>
  <c r="AC47" i="16"/>
  <c r="AC48" i="16"/>
  <c r="AC49" i="16"/>
  <c r="AC50" i="16"/>
  <c r="AC51" i="16"/>
  <c r="AC5" i="16"/>
  <c r="AD7" i="16"/>
  <c r="AD11" i="16"/>
  <c r="AD12" i="16"/>
  <c r="AD13" i="16"/>
  <c r="AD15" i="16"/>
  <c r="AD16" i="16"/>
  <c r="AD17" i="16"/>
  <c r="AD23" i="16"/>
  <c r="AD27" i="16"/>
  <c r="AD28" i="16"/>
  <c r="AD39" i="16"/>
  <c r="AD43" i="16"/>
  <c r="AD44" i="16"/>
  <c r="AD45" i="16"/>
  <c r="AD47" i="16"/>
  <c r="AD48" i="16"/>
  <c r="AD49" i="16"/>
  <c r="M21" i="16" l="1"/>
  <c r="M20" i="16"/>
  <c r="AD25" i="16"/>
  <c r="AD24" i="16"/>
  <c r="AD35" i="16"/>
  <c r="AD19" i="16"/>
  <c r="M9" i="16"/>
  <c r="M8" i="16"/>
  <c r="AD37" i="16"/>
  <c r="AD36" i="16"/>
  <c r="M32" i="16"/>
  <c r="AD33" i="16"/>
  <c r="AD31" i="16"/>
  <c r="AD51" i="16"/>
  <c r="M50" i="16"/>
  <c r="M34" i="16"/>
  <c r="M18" i="16"/>
  <c r="M38" i="16"/>
  <c r="M22" i="16"/>
  <c r="M42" i="16"/>
  <c r="M26" i="16"/>
  <c r="M10" i="16"/>
  <c r="AD5" i="16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6" i="2"/>
  <c r="AE7" i="16" l="1"/>
  <c r="I7" i="2"/>
  <c r="I10" i="2"/>
  <c r="I11" i="2"/>
  <c r="I12" i="2"/>
  <c r="I14" i="2"/>
  <c r="I15" i="2"/>
  <c r="I16" i="2"/>
  <c r="I17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6" i="2"/>
  <c r="I13" i="15"/>
  <c r="AE8" i="16"/>
  <c r="AE9" i="16"/>
  <c r="AE10" i="16"/>
  <c r="AE11" i="16"/>
  <c r="AE12" i="16"/>
  <c r="AE13" i="16"/>
  <c r="AE14" i="16"/>
  <c r="AE15" i="16"/>
  <c r="AE16" i="16"/>
  <c r="AE17" i="16"/>
  <c r="AE18" i="16"/>
  <c r="AE19" i="16"/>
  <c r="AE20" i="16"/>
  <c r="AE21" i="16"/>
  <c r="AE22" i="16"/>
  <c r="AE23" i="16"/>
  <c r="AE24" i="16"/>
  <c r="AE25" i="16"/>
  <c r="AE26" i="16"/>
  <c r="AE27" i="16"/>
  <c r="AE28" i="16"/>
  <c r="AE29" i="16"/>
  <c r="AE30" i="16"/>
  <c r="AE31" i="16"/>
  <c r="AE32" i="16"/>
  <c r="AE33" i="16"/>
  <c r="AE34" i="16"/>
  <c r="AE35" i="16"/>
  <c r="AE36" i="16"/>
  <c r="AE37" i="16"/>
  <c r="AE38" i="16"/>
  <c r="AE39" i="16"/>
  <c r="AE40" i="16"/>
  <c r="AE41" i="16"/>
  <c r="AE42" i="16"/>
  <c r="AE43" i="16"/>
  <c r="AE44" i="16"/>
  <c r="AE45" i="16"/>
  <c r="AE46" i="16"/>
  <c r="AE47" i="16"/>
  <c r="AE48" i="16"/>
  <c r="AE49" i="16"/>
  <c r="AE50" i="16"/>
  <c r="AE51" i="16"/>
  <c r="L8" i="15" l="1"/>
  <c r="M8" i="15" s="1"/>
  <c r="L10" i="15"/>
  <c r="M10" i="15" s="1"/>
  <c r="L9" i="15"/>
  <c r="M9" i="15" s="1"/>
  <c r="L7" i="15"/>
  <c r="M7" i="15" s="1"/>
  <c r="L6" i="15"/>
  <c r="N6" i="15" s="1"/>
  <c r="E8" i="15"/>
  <c r="F8" i="15"/>
  <c r="G8" i="15"/>
  <c r="H8" i="15"/>
  <c r="D8" i="15"/>
  <c r="E7" i="15"/>
  <c r="F7" i="15"/>
  <c r="G7" i="15"/>
  <c r="H7" i="15"/>
  <c r="D7" i="15"/>
  <c r="L18" i="15"/>
  <c r="M18" i="15" s="1"/>
  <c r="L17" i="15"/>
  <c r="M17" i="15" s="1"/>
  <c r="L16" i="15"/>
  <c r="M16" i="15" s="1"/>
  <c r="L15" i="15"/>
  <c r="M15" i="15" s="1"/>
  <c r="L14" i="15"/>
  <c r="M14" i="15" s="1"/>
  <c r="L13" i="15"/>
  <c r="M13" i="15" s="1"/>
  <c r="L12" i="15"/>
  <c r="M12" i="15" s="1"/>
  <c r="L11" i="15"/>
  <c r="M11" i="15" s="1"/>
  <c r="F19" i="15"/>
  <c r="F20" i="15"/>
  <c r="F21" i="15"/>
  <c r="F22" i="15"/>
  <c r="F18" i="15"/>
  <c r="G19" i="15"/>
  <c r="G20" i="15"/>
  <c r="G21" i="15"/>
  <c r="G22" i="15"/>
  <c r="G18" i="15"/>
  <c r="F5" i="1"/>
  <c r="G5" i="1"/>
  <c r="H5" i="1"/>
  <c r="I5" i="1"/>
  <c r="E5" i="1"/>
  <c r="D5" i="1"/>
  <c r="C5" i="1"/>
  <c r="B11" i="13"/>
  <c r="B12" i="13" s="1"/>
  <c r="M5" i="16" l="1"/>
  <c r="N17" i="15"/>
  <c r="N15" i="15"/>
  <c r="N13" i="15"/>
  <c r="N11" i="15"/>
  <c r="N9" i="15"/>
  <c r="N7" i="15"/>
  <c r="M6" i="15"/>
  <c r="N18" i="15"/>
  <c r="N16" i="15"/>
  <c r="N14" i="15"/>
  <c r="N12" i="15"/>
  <c r="M6" i="16" s="1"/>
  <c r="N10" i="15"/>
  <c r="N8" i="15"/>
  <c r="H21" i="15"/>
  <c r="E21" i="15" s="1"/>
  <c r="H18" i="15"/>
  <c r="E18" i="15" s="1"/>
  <c r="L19" i="15"/>
  <c r="H20" i="15"/>
  <c r="E20" i="15" s="1"/>
  <c r="H22" i="15"/>
  <c r="E22" i="15" s="1"/>
  <c r="H19" i="15"/>
  <c r="E19" i="15" s="1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Y51" i="11"/>
  <c r="X51" i="11"/>
  <c r="Z51" i="11" s="1"/>
  <c r="P51" i="11"/>
  <c r="O51" i="11"/>
  <c r="Q51" i="11" s="1"/>
  <c r="Y50" i="11"/>
  <c r="X50" i="11"/>
  <c r="P50" i="11"/>
  <c r="O50" i="11"/>
  <c r="Q50" i="11" s="1"/>
  <c r="Y49" i="11"/>
  <c r="X49" i="11"/>
  <c r="P49" i="11"/>
  <c r="O49" i="11"/>
  <c r="Q49" i="11" s="1"/>
  <c r="Y48" i="11"/>
  <c r="X48" i="11"/>
  <c r="P48" i="11"/>
  <c r="O48" i="11"/>
  <c r="Y47" i="11"/>
  <c r="X47" i="11"/>
  <c r="P47" i="11"/>
  <c r="O47" i="11"/>
  <c r="Q47" i="11" s="1"/>
  <c r="Y46" i="11"/>
  <c r="X46" i="11"/>
  <c r="Z46" i="11" s="1"/>
  <c r="P46" i="11"/>
  <c r="O46" i="11"/>
  <c r="Q46" i="11" s="1"/>
  <c r="Y45" i="11"/>
  <c r="X45" i="11"/>
  <c r="P45" i="11"/>
  <c r="O45" i="11"/>
  <c r="Q45" i="11" s="1"/>
  <c r="Y44" i="11"/>
  <c r="X44" i="11"/>
  <c r="P44" i="11"/>
  <c r="O44" i="11"/>
  <c r="Y43" i="11"/>
  <c r="X43" i="11"/>
  <c r="Z43" i="11" s="1"/>
  <c r="P43" i="11"/>
  <c r="O43" i="11"/>
  <c r="Y42" i="11"/>
  <c r="X42" i="11"/>
  <c r="Z42" i="11" s="1"/>
  <c r="P42" i="11"/>
  <c r="O42" i="11"/>
  <c r="Y41" i="11"/>
  <c r="X41" i="11"/>
  <c r="P41" i="11"/>
  <c r="O41" i="11"/>
  <c r="Y40" i="11"/>
  <c r="X40" i="11"/>
  <c r="P40" i="11"/>
  <c r="O40" i="11"/>
  <c r="Y39" i="11"/>
  <c r="X39" i="11"/>
  <c r="Z39" i="11" s="1"/>
  <c r="P39" i="11"/>
  <c r="Q39" i="11" s="1"/>
  <c r="O39" i="11"/>
  <c r="Y38" i="11"/>
  <c r="X38" i="11"/>
  <c r="Z38" i="11" s="1"/>
  <c r="P38" i="11"/>
  <c r="O38" i="11"/>
  <c r="Q38" i="11" s="1"/>
  <c r="Y37" i="11"/>
  <c r="X37" i="11"/>
  <c r="P37" i="11"/>
  <c r="O37" i="11"/>
  <c r="Q37" i="11" s="1"/>
  <c r="Y36" i="11"/>
  <c r="X36" i="11"/>
  <c r="P36" i="11"/>
  <c r="O36" i="11"/>
  <c r="Y35" i="11"/>
  <c r="X35" i="11"/>
  <c r="P35" i="11"/>
  <c r="O35" i="11"/>
  <c r="Y34" i="11"/>
  <c r="X34" i="11"/>
  <c r="P34" i="11"/>
  <c r="O34" i="11"/>
  <c r="Q34" i="11" s="1"/>
  <c r="Y33" i="11"/>
  <c r="X33" i="11"/>
  <c r="P33" i="11"/>
  <c r="O33" i="11"/>
  <c r="Q33" i="11" s="1"/>
  <c r="Y32" i="11"/>
  <c r="X32" i="11"/>
  <c r="P32" i="11"/>
  <c r="O32" i="11"/>
  <c r="Y31" i="11"/>
  <c r="X31" i="11"/>
  <c r="P31" i="11"/>
  <c r="O31" i="11"/>
  <c r="Y30" i="11"/>
  <c r="X30" i="11"/>
  <c r="Z30" i="11" s="1"/>
  <c r="P30" i="11"/>
  <c r="O30" i="11"/>
  <c r="Q30" i="11" s="1"/>
  <c r="Y29" i="11"/>
  <c r="X29" i="11"/>
  <c r="P29" i="11"/>
  <c r="O29" i="11"/>
  <c r="Q29" i="11" s="1"/>
  <c r="Y28" i="11"/>
  <c r="X28" i="11"/>
  <c r="P28" i="11"/>
  <c r="O28" i="11"/>
  <c r="Y27" i="11"/>
  <c r="X27" i="11"/>
  <c r="P27" i="11"/>
  <c r="Q27" i="11" s="1"/>
  <c r="O27" i="11"/>
  <c r="Y26" i="11"/>
  <c r="X26" i="11"/>
  <c r="Z26" i="11" s="1"/>
  <c r="P26" i="11"/>
  <c r="O26" i="11"/>
  <c r="Y25" i="11"/>
  <c r="X25" i="11"/>
  <c r="P25" i="11"/>
  <c r="O25" i="11"/>
  <c r="Y24" i="11"/>
  <c r="X24" i="11"/>
  <c r="P24" i="11"/>
  <c r="O24" i="11"/>
  <c r="Y23" i="11"/>
  <c r="X23" i="11"/>
  <c r="P23" i="11"/>
  <c r="O23" i="11"/>
  <c r="Q23" i="11" s="1"/>
  <c r="Y22" i="11"/>
  <c r="X22" i="11"/>
  <c r="Z22" i="11" s="1"/>
  <c r="P22" i="11"/>
  <c r="O22" i="11"/>
  <c r="Y21" i="11"/>
  <c r="X21" i="11"/>
  <c r="P21" i="11"/>
  <c r="O21" i="11"/>
  <c r="Q21" i="11" s="1"/>
  <c r="Y20" i="11"/>
  <c r="X20" i="11"/>
  <c r="P20" i="11"/>
  <c r="O20" i="11"/>
  <c r="Y19" i="11"/>
  <c r="X19" i="11"/>
  <c r="Z19" i="11" s="1"/>
  <c r="P19" i="11"/>
  <c r="O19" i="11"/>
  <c r="Q19" i="11" s="1"/>
  <c r="Y18" i="11"/>
  <c r="X18" i="11"/>
  <c r="P18" i="11"/>
  <c r="O18" i="11"/>
  <c r="Y17" i="11"/>
  <c r="X17" i="11"/>
  <c r="P17" i="11"/>
  <c r="O17" i="11"/>
  <c r="Q17" i="11" s="1"/>
  <c r="Y16" i="11"/>
  <c r="X16" i="11"/>
  <c r="P16" i="11"/>
  <c r="O16" i="11"/>
  <c r="Y15" i="11"/>
  <c r="X15" i="11"/>
  <c r="P15" i="11"/>
  <c r="O15" i="11"/>
  <c r="Q15" i="11" s="1"/>
  <c r="Y14" i="11"/>
  <c r="X14" i="11"/>
  <c r="Z14" i="11" s="1"/>
  <c r="P14" i="11"/>
  <c r="O14" i="11"/>
  <c r="Y13" i="11"/>
  <c r="X13" i="11"/>
  <c r="P13" i="11"/>
  <c r="O13" i="11"/>
  <c r="Q13" i="11" s="1"/>
  <c r="Y12" i="11"/>
  <c r="X12" i="11"/>
  <c r="Z12" i="11" s="1"/>
  <c r="P12" i="11"/>
  <c r="O12" i="11"/>
  <c r="Y11" i="11"/>
  <c r="X11" i="11"/>
  <c r="Z11" i="11" s="1"/>
  <c r="P11" i="11"/>
  <c r="O11" i="11"/>
  <c r="Y10" i="11"/>
  <c r="X10" i="11"/>
  <c r="Z10" i="11" s="1"/>
  <c r="P10" i="11"/>
  <c r="O10" i="11"/>
  <c r="Y9" i="11"/>
  <c r="X9" i="11"/>
  <c r="P9" i="11"/>
  <c r="O9" i="11"/>
  <c r="Y8" i="11"/>
  <c r="X8" i="11"/>
  <c r="P8" i="11"/>
  <c r="O8" i="11"/>
  <c r="Y7" i="11"/>
  <c r="X7" i="11"/>
  <c r="P7" i="11"/>
  <c r="O7" i="11"/>
  <c r="Y6" i="11"/>
  <c r="X6" i="11"/>
  <c r="P6" i="11"/>
  <c r="O6" i="11"/>
  <c r="J7" i="2"/>
  <c r="J8" i="2"/>
  <c r="J9" i="2"/>
  <c r="J10" i="2"/>
  <c r="J11" i="2"/>
  <c r="J12" i="2"/>
  <c r="J13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6" i="2"/>
  <c r="AC51" i="10"/>
  <c r="Y51" i="10"/>
  <c r="X51" i="10"/>
  <c r="P51" i="10"/>
  <c r="O51" i="10"/>
  <c r="Q51" i="10" s="1"/>
  <c r="AC50" i="10"/>
  <c r="Y50" i="10"/>
  <c r="X50" i="10"/>
  <c r="Z50" i="10" s="1"/>
  <c r="P50" i="10"/>
  <c r="O50" i="10"/>
  <c r="Q50" i="10" s="1"/>
  <c r="AC49" i="10"/>
  <c r="Z49" i="10"/>
  <c r="Y49" i="10"/>
  <c r="X49" i="10"/>
  <c r="P49" i="10"/>
  <c r="O49" i="10"/>
  <c r="AC48" i="10"/>
  <c r="Y48" i="10"/>
  <c r="X48" i="10"/>
  <c r="P48" i="10"/>
  <c r="O48" i="10"/>
  <c r="Q48" i="10" s="1"/>
  <c r="AC47" i="10"/>
  <c r="Y47" i="10"/>
  <c r="X47" i="10"/>
  <c r="Z47" i="10" s="1"/>
  <c r="P47" i="10"/>
  <c r="O47" i="10"/>
  <c r="Q47" i="10" s="1"/>
  <c r="AC46" i="10"/>
  <c r="Y46" i="10"/>
  <c r="X46" i="10"/>
  <c r="P46" i="10"/>
  <c r="O46" i="10"/>
  <c r="Q46" i="10" s="1"/>
  <c r="AC45" i="10"/>
  <c r="Y45" i="10"/>
  <c r="X45" i="10"/>
  <c r="Z45" i="10" s="1"/>
  <c r="P45" i="10"/>
  <c r="O45" i="10"/>
  <c r="AC44" i="10"/>
  <c r="Y44" i="10"/>
  <c r="X44" i="10"/>
  <c r="P44" i="10"/>
  <c r="O44" i="10"/>
  <c r="AC43" i="10"/>
  <c r="Y43" i="10"/>
  <c r="X43" i="10"/>
  <c r="Z43" i="10" s="1"/>
  <c r="P43" i="10"/>
  <c r="O43" i="10"/>
  <c r="Q43" i="10" s="1"/>
  <c r="AC42" i="10"/>
  <c r="Y42" i="10"/>
  <c r="X42" i="10"/>
  <c r="Z42" i="10" s="1"/>
  <c r="P42" i="10"/>
  <c r="O42" i="10"/>
  <c r="Q42" i="10" s="1"/>
  <c r="AC41" i="10"/>
  <c r="Y41" i="10"/>
  <c r="X41" i="10"/>
  <c r="Z41" i="10" s="1"/>
  <c r="P41" i="10"/>
  <c r="O41" i="10"/>
  <c r="AC40" i="10"/>
  <c r="Y40" i="10"/>
  <c r="X40" i="10"/>
  <c r="P40" i="10"/>
  <c r="O40" i="10"/>
  <c r="Q40" i="10" s="1"/>
  <c r="AC39" i="10"/>
  <c r="Y39" i="10"/>
  <c r="X39" i="10"/>
  <c r="Z39" i="10" s="1"/>
  <c r="P39" i="10"/>
  <c r="O39" i="10"/>
  <c r="Q39" i="10" s="1"/>
  <c r="AC38" i="10"/>
  <c r="Y38" i="10"/>
  <c r="X38" i="10"/>
  <c r="Z38" i="10" s="1"/>
  <c r="Q38" i="10"/>
  <c r="P38" i="10"/>
  <c r="O38" i="10"/>
  <c r="AC37" i="10"/>
  <c r="Y37" i="10"/>
  <c r="X37" i="10"/>
  <c r="Z37" i="10" s="1"/>
  <c r="P37" i="10"/>
  <c r="Q37" i="10" s="1"/>
  <c r="O37" i="10"/>
  <c r="AC36" i="10"/>
  <c r="Y36" i="10"/>
  <c r="X36" i="10"/>
  <c r="P36" i="10"/>
  <c r="O36" i="10"/>
  <c r="Q36" i="10" s="1"/>
  <c r="AC35" i="10"/>
  <c r="Y35" i="10"/>
  <c r="X35" i="10"/>
  <c r="Z35" i="10" s="1"/>
  <c r="P35" i="10"/>
  <c r="O35" i="10"/>
  <c r="Q35" i="10" s="1"/>
  <c r="AC34" i="10"/>
  <c r="Y34" i="10"/>
  <c r="X34" i="10"/>
  <c r="Z34" i="10" s="1"/>
  <c r="P34" i="10"/>
  <c r="Q34" i="10" s="1"/>
  <c r="O34" i="10"/>
  <c r="AC33" i="10"/>
  <c r="Y33" i="10"/>
  <c r="X33" i="10"/>
  <c r="Z33" i="10" s="1"/>
  <c r="P33" i="10"/>
  <c r="O33" i="10"/>
  <c r="AC32" i="10"/>
  <c r="Y32" i="10"/>
  <c r="Z32" i="10" s="1"/>
  <c r="X32" i="10"/>
  <c r="P32" i="10"/>
  <c r="O32" i="10"/>
  <c r="AC31" i="10"/>
  <c r="Y31" i="10"/>
  <c r="X31" i="10"/>
  <c r="P31" i="10"/>
  <c r="O31" i="10"/>
  <c r="AC30" i="10"/>
  <c r="Y30" i="10"/>
  <c r="X30" i="10"/>
  <c r="Z30" i="10" s="1"/>
  <c r="P30" i="10"/>
  <c r="O30" i="10"/>
  <c r="Q30" i="10" s="1"/>
  <c r="AC29" i="10"/>
  <c r="Z29" i="10"/>
  <c r="Y29" i="10"/>
  <c r="X29" i="10"/>
  <c r="P29" i="10"/>
  <c r="O29" i="10"/>
  <c r="AC28" i="10"/>
  <c r="Y28" i="10"/>
  <c r="X28" i="10"/>
  <c r="P28" i="10"/>
  <c r="O28" i="10"/>
  <c r="Q28" i="10" s="1"/>
  <c r="AC27" i="10"/>
  <c r="Y27" i="10"/>
  <c r="X27" i="10"/>
  <c r="Z27" i="10" s="1"/>
  <c r="P27" i="10"/>
  <c r="O27" i="10"/>
  <c r="Q27" i="10" s="1"/>
  <c r="AC26" i="10"/>
  <c r="Y26" i="10"/>
  <c r="X26" i="10"/>
  <c r="P26" i="10"/>
  <c r="O26" i="10"/>
  <c r="AC25" i="10"/>
  <c r="Y25" i="10"/>
  <c r="X25" i="10"/>
  <c r="P25" i="10"/>
  <c r="O25" i="10"/>
  <c r="AC24" i="10"/>
  <c r="Y24" i="10"/>
  <c r="X24" i="10"/>
  <c r="P24" i="10"/>
  <c r="O24" i="10"/>
  <c r="AC23" i="10"/>
  <c r="Y23" i="10"/>
  <c r="X23" i="10"/>
  <c r="Z23" i="10" s="1"/>
  <c r="P23" i="10"/>
  <c r="O23" i="10"/>
  <c r="AC22" i="10"/>
  <c r="Y22" i="10"/>
  <c r="X22" i="10"/>
  <c r="P22" i="10"/>
  <c r="O22" i="10"/>
  <c r="Q22" i="10" s="1"/>
  <c r="AC21" i="10"/>
  <c r="Y21" i="10"/>
  <c r="X21" i="10"/>
  <c r="Z21" i="10" s="1"/>
  <c r="P21" i="10"/>
  <c r="O21" i="10"/>
  <c r="AC20" i="10"/>
  <c r="Y20" i="10"/>
  <c r="X20" i="10"/>
  <c r="Z20" i="10" s="1"/>
  <c r="P20" i="10"/>
  <c r="O20" i="10"/>
  <c r="AC19" i="10"/>
  <c r="Y19" i="10"/>
  <c r="X19" i="10"/>
  <c r="Z19" i="10" s="1"/>
  <c r="P19" i="10"/>
  <c r="O19" i="10"/>
  <c r="Q19" i="10" s="1"/>
  <c r="AC18" i="10"/>
  <c r="Y18" i="10"/>
  <c r="X18" i="10"/>
  <c r="Z18" i="10" s="1"/>
  <c r="P18" i="10"/>
  <c r="O18" i="10"/>
  <c r="AC17" i="10"/>
  <c r="Y17" i="10"/>
  <c r="X17" i="10"/>
  <c r="P17" i="10"/>
  <c r="O17" i="10"/>
  <c r="AC16" i="10"/>
  <c r="Y16" i="10"/>
  <c r="X16" i="10"/>
  <c r="P16" i="10"/>
  <c r="O16" i="10"/>
  <c r="Q16" i="10" s="1"/>
  <c r="AC15" i="10"/>
  <c r="Y15" i="10"/>
  <c r="X15" i="10"/>
  <c r="Z15" i="10" s="1"/>
  <c r="P15" i="10"/>
  <c r="O15" i="10"/>
  <c r="AC14" i="10"/>
  <c r="Y14" i="10"/>
  <c r="X14" i="10"/>
  <c r="P14" i="10"/>
  <c r="O14" i="10"/>
  <c r="Q14" i="10" s="1"/>
  <c r="AC13" i="10"/>
  <c r="Y13" i="10"/>
  <c r="X13" i="10"/>
  <c r="P13" i="10"/>
  <c r="O13" i="10"/>
  <c r="AC12" i="10"/>
  <c r="Y12" i="10"/>
  <c r="X12" i="10"/>
  <c r="P12" i="10"/>
  <c r="O12" i="10"/>
  <c r="AC11" i="10"/>
  <c r="Y11" i="10"/>
  <c r="X11" i="10"/>
  <c r="Z11" i="10" s="1"/>
  <c r="P11" i="10"/>
  <c r="O11" i="10"/>
  <c r="Q11" i="10" s="1"/>
  <c r="AC10" i="10"/>
  <c r="Y10" i="10"/>
  <c r="X10" i="10"/>
  <c r="P10" i="10"/>
  <c r="O10" i="10"/>
  <c r="AC9" i="10"/>
  <c r="Y9" i="10"/>
  <c r="X9" i="10"/>
  <c r="P9" i="10"/>
  <c r="O9" i="10"/>
  <c r="AC8" i="10"/>
  <c r="Y8" i="10"/>
  <c r="X8" i="10"/>
  <c r="P8" i="10"/>
  <c r="O8" i="10"/>
  <c r="Q8" i="10" s="1"/>
  <c r="AC7" i="10"/>
  <c r="Y7" i="10"/>
  <c r="X7" i="10"/>
  <c r="P7" i="10"/>
  <c r="O7" i="10"/>
  <c r="AC6" i="10"/>
  <c r="Y6" i="10"/>
  <c r="X6" i="10"/>
  <c r="P6" i="10"/>
  <c r="O6" i="10"/>
  <c r="H7" i="2"/>
  <c r="H11" i="2"/>
  <c r="H12" i="2"/>
  <c r="H13" i="2"/>
  <c r="H14" i="2"/>
  <c r="H15" i="2"/>
  <c r="H16" i="2"/>
  <c r="H17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6" i="2"/>
  <c r="Y8" i="8"/>
  <c r="X8" i="8"/>
  <c r="P8" i="8"/>
  <c r="O8" i="8"/>
  <c r="Y7" i="8"/>
  <c r="X7" i="8"/>
  <c r="Z7" i="8" s="1"/>
  <c r="P7" i="8"/>
  <c r="O7" i="8"/>
  <c r="P6" i="8"/>
  <c r="O6" i="8"/>
  <c r="Y5" i="8"/>
  <c r="X5" i="8"/>
  <c r="P5" i="8"/>
  <c r="O5" i="8"/>
  <c r="Q5" i="8" s="1"/>
  <c r="F12" i="2"/>
  <c r="F13" i="2"/>
  <c r="F14" i="2"/>
  <c r="F15" i="2"/>
  <c r="F16" i="2"/>
  <c r="F17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Z17" i="10" l="1"/>
  <c r="Z44" i="10"/>
  <c r="Z36" i="10"/>
  <c r="Z8" i="8"/>
  <c r="Z12" i="10"/>
  <c r="Q25" i="10"/>
  <c r="Q31" i="10"/>
  <c r="W31" i="10" s="1"/>
  <c r="Z48" i="10"/>
  <c r="Z51" i="10"/>
  <c r="Q14" i="11"/>
  <c r="AE14" i="11" s="1"/>
  <c r="Q18" i="11"/>
  <c r="AE18" i="11" s="1"/>
  <c r="Q22" i="11"/>
  <c r="U22" i="11" s="1"/>
  <c r="Q45" i="10"/>
  <c r="Z28" i="10"/>
  <c r="Z25" i="10"/>
  <c r="Q49" i="10"/>
  <c r="U49" i="10" s="1"/>
  <c r="Z40" i="10"/>
  <c r="Z10" i="10"/>
  <c r="Z13" i="10"/>
  <c r="Q29" i="10"/>
  <c r="Q32" i="10"/>
  <c r="Z46" i="10"/>
  <c r="Q11" i="11"/>
  <c r="U11" i="11" s="1"/>
  <c r="Q31" i="11"/>
  <c r="S31" i="11" s="1"/>
  <c r="Q35" i="11"/>
  <c r="Q24" i="11"/>
  <c r="S24" i="11" s="1"/>
  <c r="Q33" i="10"/>
  <c r="AE33" i="10" s="1"/>
  <c r="Q40" i="11"/>
  <c r="S40" i="11" s="1"/>
  <c r="Q17" i="10"/>
  <c r="Z26" i="10"/>
  <c r="Q41" i="10"/>
  <c r="U41" i="10" s="1"/>
  <c r="Q44" i="10"/>
  <c r="U44" i="10" s="1"/>
  <c r="Z23" i="11"/>
  <c r="Z27" i="11"/>
  <c r="Z35" i="11"/>
  <c r="Q43" i="11"/>
  <c r="Q28" i="11"/>
  <c r="U28" i="11" s="1"/>
  <c r="Q44" i="11"/>
  <c r="W44" i="11" s="1"/>
  <c r="Q12" i="10"/>
  <c r="W12" i="10" s="1"/>
  <c r="Q15" i="10"/>
  <c r="W15" i="10" s="1"/>
  <c r="Z16" i="10"/>
  <c r="Q20" i="10"/>
  <c r="U20" i="10" s="1"/>
  <c r="Q23" i="10"/>
  <c r="AE23" i="10" s="1"/>
  <c r="Z24" i="10"/>
  <c r="Z31" i="10"/>
  <c r="Q16" i="11"/>
  <c r="S16" i="11" s="1"/>
  <c r="Q32" i="11"/>
  <c r="U32" i="11" s="1"/>
  <c r="Q48" i="11"/>
  <c r="N5" i="16"/>
  <c r="AE5" i="16" s="1"/>
  <c r="I8" i="2" s="1"/>
  <c r="Z9" i="10"/>
  <c r="Q12" i="11"/>
  <c r="AE12" i="11" s="1"/>
  <c r="Q6" i="10"/>
  <c r="Q10" i="10"/>
  <c r="S10" i="10" s="1"/>
  <c r="Q13" i="10"/>
  <c r="W13" i="10" s="1"/>
  <c r="Z14" i="10"/>
  <c r="Q18" i="10"/>
  <c r="W18" i="10" s="1"/>
  <c r="Q21" i="10"/>
  <c r="W21" i="10" s="1"/>
  <c r="Z22" i="10"/>
  <c r="Q6" i="11"/>
  <c r="S6" i="11" s="1"/>
  <c r="Q7" i="11"/>
  <c r="Q8" i="11"/>
  <c r="W8" i="11" s="1"/>
  <c r="Q10" i="11"/>
  <c r="W10" i="11" s="1"/>
  <c r="Z15" i="11"/>
  <c r="Z18" i="11"/>
  <c r="Q20" i="11"/>
  <c r="S20" i="11" s="1"/>
  <c r="Q25" i="11"/>
  <c r="Q26" i="11"/>
  <c r="S26" i="11" s="1"/>
  <c r="Z31" i="11"/>
  <c r="Z34" i="11"/>
  <c r="Q36" i="11"/>
  <c r="S36" i="11" s="1"/>
  <c r="Q41" i="11"/>
  <c r="U41" i="11" s="1"/>
  <c r="Q42" i="11"/>
  <c r="U42" i="11" s="1"/>
  <c r="Z47" i="11"/>
  <c r="Z50" i="11"/>
  <c r="N6" i="16"/>
  <c r="AE6" i="16" s="1"/>
  <c r="I13" i="2" s="1"/>
  <c r="Z6" i="10"/>
  <c r="Q9" i="10"/>
  <c r="W9" i="10" s="1"/>
  <c r="Z5" i="8"/>
  <c r="Q8" i="8"/>
  <c r="S8" i="8" s="1"/>
  <c r="Z7" i="10"/>
  <c r="Q24" i="10"/>
  <c r="U24" i="10" s="1"/>
  <c r="Q26" i="10"/>
  <c r="U26" i="10" s="1"/>
  <c r="Z16" i="11"/>
  <c r="Z20" i="11"/>
  <c r="Z24" i="11"/>
  <c r="Z28" i="11"/>
  <c r="Z32" i="11"/>
  <c r="Z36" i="11"/>
  <c r="Z40" i="11"/>
  <c r="Z44" i="11"/>
  <c r="Z48" i="11"/>
  <c r="Q7" i="10"/>
  <c r="AE7" i="10" s="1"/>
  <c r="Z8" i="10"/>
  <c r="Z7" i="11"/>
  <c r="Z8" i="11"/>
  <c r="Z9" i="11"/>
  <c r="Z13" i="11"/>
  <c r="Z17" i="11"/>
  <c r="Z21" i="11"/>
  <c r="Z25" i="11"/>
  <c r="Z29" i="11"/>
  <c r="Z33" i="11"/>
  <c r="Z37" i="11"/>
  <c r="Z41" i="11"/>
  <c r="Z45" i="11"/>
  <c r="Z49" i="11"/>
  <c r="AE5" i="8"/>
  <c r="U5" i="8"/>
  <c r="S5" i="8"/>
  <c r="W5" i="8"/>
  <c r="S6" i="10"/>
  <c r="U6" i="10"/>
  <c r="W6" i="10"/>
  <c r="AE6" i="10"/>
  <c r="W7" i="10"/>
  <c r="U7" i="10"/>
  <c r="U8" i="10"/>
  <c r="W8" i="10"/>
  <c r="S8" i="10"/>
  <c r="AE8" i="10"/>
  <c r="S9" i="10"/>
  <c r="AE9" i="10"/>
  <c r="U9" i="10"/>
  <c r="W11" i="10"/>
  <c r="S11" i="10"/>
  <c r="U11" i="10"/>
  <c r="AE11" i="10"/>
  <c r="U12" i="10"/>
  <c r="S13" i="10"/>
  <c r="U13" i="10"/>
  <c r="S14" i="10"/>
  <c r="U14" i="10"/>
  <c r="W14" i="10"/>
  <c r="AE14" i="10"/>
  <c r="U16" i="10"/>
  <c r="W16" i="10"/>
  <c r="S16" i="10"/>
  <c r="AE16" i="10"/>
  <c r="S17" i="10"/>
  <c r="AE17" i="10"/>
  <c r="U17" i="10"/>
  <c r="W17" i="10"/>
  <c r="S18" i="10"/>
  <c r="U18" i="10"/>
  <c r="W19" i="10"/>
  <c r="S19" i="10"/>
  <c r="U19" i="10"/>
  <c r="AE19" i="10"/>
  <c r="S21" i="10"/>
  <c r="U21" i="10"/>
  <c r="S22" i="10"/>
  <c r="U22" i="10"/>
  <c r="W22" i="10"/>
  <c r="AE22" i="10"/>
  <c r="S24" i="10"/>
  <c r="AE24" i="10"/>
  <c r="S25" i="10"/>
  <c r="AE25" i="10"/>
  <c r="U25" i="10"/>
  <c r="W25" i="10"/>
  <c r="S26" i="10"/>
  <c r="W27" i="10"/>
  <c r="S27" i="10"/>
  <c r="U27" i="10"/>
  <c r="AE27" i="10"/>
  <c r="U28" i="10"/>
  <c r="W28" i="10"/>
  <c r="S28" i="10"/>
  <c r="AE28" i="10"/>
  <c r="S29" i="10"/>
  <c r="U29" i="10"/>
  <c r="W29" i="10"/>
  <c r="AE29" i="10"/>
  <c r="S30" i="10"/>
  <c r="U30" i="10"/>
  <c r="W30" i="10"/>
  <c r="AE30" i="10"/>
  <c r="S31" i="10"/>
  <c r="U31" i="10"/>
  <c r="U32" i="10"/>
  <c r="W32" i="10"/>
  <c r="S32" i="10"/>
  <c r="AE32" i="10"/>
  <c r="S34" i="10"/>
  <c r="U34" i="10"/>
  <c r="W34" i="10"/>
  <c r="AE34" i="10"/>
  <c r="W35" i="10"/>
  <c r="S35" i="10"/>
  <c r="U35" i="10"/>
  <c r="AE35" i="10"/>
  <c r="U36" i="10"/>
  <c r="W36" i="10"/>
  <c r="S36" i="10"/>
  <c r="AE36" i="10"/>
  <c r="S37" i="10"/>
  <c r="U37" i="10"/>
  <c r="W37" i="10"/>
  <c r="AE37" i="10"/>
  <c r="S38" i="10"/>
  <c r="U38" i="10"/>
  <c r="W38" i="10"/>
  <c r="AE38" i="10"/>
  <c r="W39" i="10"/>
  <c r="AE39" i="10"/>
  <c r="S39" i="10"/>
  <c r="U39" i="10"/>
  <c r="U40" i="10"/>
  <c r="W40" i="10"/>
  <c r="S40" i="10"/>
  <c r="AE40" i="10"/>
  <c r="S42" i="10"/>
  <c r="U42" i="10"/>
  <c r="W42" i="10"/>
  <c r="AE42" i="10"/>
  <c r="W43" i="10"/>
  <c r="S43" i="10"/>
  <c r="U43" i="10"/>
  <c r="AE43" i="10"/>
  <c r="S45" i="10"/>
  <c r="U45" i="10"/>
  <c r="W45" i="10"/>
  <c r="AE45" i="10"/>
  <c r="S46" i="10"/>
  <c r="U46" i="10"/>
  <c r="W46" i="10"/>
  <c r="AE46" i="10"/>
  <c r="W47" i="10"/>
  <c r="S47" i="10"/>
  <c r="U47" i="10"/>
  <c r="AE47" i="10"/>
  <c r="U48" i="10"/>
  <c r="W48" i="10"/>
  <c r="S48" i="10"/>
  <c r="AE48" i="10"/>
  <c r="S50" i="10"/>
  <c r="U50" i="10"/>
  <c r="W50" i="10"/>
  <c r="AE50" i="10"/>
  <c r="W51" i="10"/>
  <c r="S51" i="10"/>
  <c r="U51" i="10"/>
  <c r="AE51" i="10"/>
  <c r="K6" i="2"/>
  <c r="U7" i="11"/>
  <c r="S7" i="11"/>
  <c r="AE7" i="11"/>
  <c r="W7" i="11"/>
  <c r="S8" i="11"/>
  <c r="AE8" i="11"/>
  <c r="U8" i="11"/>
  <c r="S10" i="11"/>
  <c r="AE10" i="11"/>
  <c r="S12" i="11"/>
  <c r="S13" i="11"/>
  <c r="U13" i="11"/>
  <c r="AE13" i="11"/>
  <c r="W13" i="11"/>
  <c r="U14" i="11"/>
  <c r="S14" i="11"/>
  <c r="U15" i="11"/>
  <c r="S15" i="11"/>
  <c r="AE15" i="11"/>
  <c r="W15" i="11"/>
  <c r="S17" i="11"/>
  <c r="U17" i="11"/>
  <c r="AE17" i="11"/>
  <c r="W17" i="11"/>
  <c r="U18" i="11"/>
  <c r="S18" i="11"/>
  <c r="U19" i="11"/>
  <c r="S19" i="11"/>
  <c r="AE19" i="11"/>
  <c r="W19" i="11"/>
  <c r="W20" i="11"/>
  <c r="S21" i="11"/>
  <c r="U21" i="11"/>
  <c r="AE21" i="11"/>
  <c r="W21" i="11"/>
  <c r="S22" i="11"/>
  <c r="U23" i="11"/>
  <c r="S23" i="11"/>
  <c r="AE23" i="11"/>
  <c r="W23" i="11"/>
  <c r="S25" i="11"/>
  <c r="U25" i="11"/>
  <c r="AE25" i="11"/>
  <c r="W25" i="11"/>
  <c r="U26" i="11"/>
  <c r="U27" i="11"/>
  <c r="S27" i="11"/>
  <c r="AE27" i="11"/>
  <c r="W27" i="11"/>
  <c r="S28" i="11"/>
  <c r="S29" i="11"/>
  <c r="U29" i="11"/>
  <c r="AE29" i="11"/>
  <c r="W29" i="11"/>
  <c r="U30" i="11"/>
  <c r="S30" i="11"/>
  <c r="AE30" i="11"/>
  <c r="W30" i="11"/>
  <c r="U31" i="11"/>
  <c r="W31" i="11"/>
  <c r="S32" i="11"/>
  <c r="S33" i="11"/>
  <c r="U33" i="11"/>
  <c r="AE33" i="11"/>
  <c r="W33" i="11"/>
  <c r="U34" i="11"/>
  <c r="S34" i="11"/>
  <c r="AE34" i="11"/>
  <c r="W34" i="11"/>
  <c r="U35" i="11"/>
  <c r="S35" i="11"/>
  <c r="AE35" i="11"/>
  <c r="W35" i="11"/>
  <c r="AE36" i="11"/>
  <c r="W36" i="11"/>
  <c r="S37" i="11"/>
  <c r="U37" i="11"/>
  <c r="AE37" i="11"/>
  <c r="W37" i="11"/>
  <c r="U38" i="11"/>
  <c r="S38" i="11"/>
  <c r="AE38" i="11"/>
  <c r="W38" i="11"/>
  <c r="U39" i="11"/>
  <c r="S39" i="11"/>
  <c r="AE39" i="11"/>
  <c r="W39" i="11"/>
  <c r="W40" i="11"/>
  <c r="U43" i="11"/>
  <c r="S43" i="11"/>
  <c r="AE43" i="11"/>
  <c r="W43" i="11"/>
  <c r="S44" i="11"/>
  <c r="U44" i="11"/>
  <c r="AE44" i="11"/>
  <c r="S45" i="11"/>
  <c r="U45" i="11"/>
  <c r="AE45" i="11"/>
  <c r="W45" i="11"/>
  <c r="U46" i="11"/>
  <c r="S46" i="11"/>
  <c r="AE46" i="11"/>
  <c r="W46" i="11"/>
  <c r="U47" i="11"/>
  <c r="S47" i="11"/>
  <c r="AE47" i="11"/>
  <c r="W47" i="11"/>
  <c r="S48" i="11"/>
  <c r="U48" i="11"/>
  <c r="AE48" i="11"/>
  <c r="W48" i="11"/>
  <c r="S49" i="11"/>
  <c r="U49" i="11"/>
  <c r="AE49" i="11"/>
  <c r="W49" i="11"/>
  <c r="U50" i="11"/>
  <c r="S50" i="11"/>
  <c r="AE50" i="11"/>
  <c r="W50" i="11"/>
  <c r="U51" i="11"/>
  <c r="S51" i="11"/>
  <c r="AE51" i="11"/>
  <c r="W51" i="11"/>
  <c r="Z6" i="11"/>
  <c r="Q7" i="8"/>
  <c r="M19" i="15"/>
  <c r="N19" i="15"/>
  <c r="I9" i="2"/>
  <c r="I18" i="2"/>
  <c r="Q9" i="11"/>
  <c r="Q6" i="8"/>
  <c r="G8" i="2"/>
  <c r="AE8" i="8" l="1"/>
  <c r="AE40" i="11"/>
  <c r="U40" i="11"/>
  <c r="U36" i="11"/>
  <c r="AE31" i="11"/>
  <c r="W22" i="11"/>
  <c r="W18" i="11"/>
  <c r="W14" i="11"/>
  <c r="U10" i="11"/>
  <c r="AE31" i="10"/>
  <c r="AE21" i="10"/>
  <c r="AE13" i="10"/>
  <c r="AE22" i="11"/>
  <c r="U33" i="10"/>
  <c r="W42" i="11"/>
  <c r="AE24" i="11"/>
  <c r="AE20" i="11"/>
  <c r="AE16" i="11"/>
  <c r="W11" i="11"/>
  <c r="U6" i="11"/>
  <c r="S49" i="10"/>
  <c r="S41" i="10"/>
  <c r="S33" i="10"/>
  <c r="W24" i="10"/>
  <c r="S15" i="10"/>
  <c r="AE10" i="10"/>
  <c r="S20" i="10"/>
  <c r="W33" i="10"/>
  <c r="AE41" i="10"/>
  <c r="AE42" i="11"/>
  <c r="U24" i="11"/>
  <c r="U20" i="11"/>
  <c r="U16" i="11"/>
  <c r="AE11" i="11"/>
  <c r="AE44" i="10"/>
  <c r="AE15" i="10"/>
  <c r="W10" i="10"/>
  <c r="W49" i="10"/>
  <c r="W41" i="10"/>
  <c r="W24" i="11"/>
  <c r="W16" i="11"/>
  <c r="AE49" i="10"/>
  <c r="U15" i="10"/>
  <c r="S42" i="11"/>
  <c r="W28" i="11"/>
  <c r="S11" i="11"/>
  <c r="S44" i="10"/>
  <c r="W23" i="10"/>
  <c r="U10" i="10"/>
  <c r="W8" i="8"/>
  <c r="AE20" i="10"/>
  <c r="AE28" i="11"/>
  <c r="AE18" i="10"/>
  <c r="U8" i="8"/>
  <c r="W20" i="10"/>
  <c r="W44" i="10"/>
  <c r="S41" i="11"/>
  <c r="W41" i="11"/>
  <c r="W32" i="11"/>
  <c r="W26" i="11"/>
  <c r="W12" i="11"/>
  <c r="W6" i="11"/>
  <c r="AE26" i="10"/>
  <c r="U23" i="10"/>
  <c r="AE12" i="10"/>
  <c r="AE41" i="11"/>
  <c r="AE32" i="11"/>
  <c r="AE26" i="11"/>
  <c r="U12" i="11"/>
  <c r="AE6" i="11"/>
  <c r="W26" i="10"/>
  <c r="S23" i="10"/>
  <c r="S12" i="10"/>
  <c r="S7" i="10"/>
  <c r="W6" i="8"/>
  <c r="U6" i="8"/>
  <c r="S6" i="8"/>
  <c r="AE6" i="8"/>
  <c r="H8" i="2" s="1"/>
  <c r="J14" i="2"/>
  <c r="S9" i="11"/>
  <c r="U9" i="11"/>
  <c r="AE9" i="11"/>
  <c r="W9" i="11"/>
  <c r="AE7" i="8"/>
  <c r="S7" i="8"/>
  <c r="U7" i="8"/>
  <c r="W7" i="8"/>
  <c r="H18" i="2"/>
  <c r="H10" i="2"/>
  <c r="H9" i="2" l="1"/>
  <c r="G6" i="2"/>
  <c r="G7" i="2" l="1"/>
  <c r="K5" i="2" l="1"/>
  <c r="H7" i="1" s="1"/>
  <c r="H5" i="2"/>
  <c r="I5" i="2"/>
  <c r="F7" i="1" s="1"/>
  <c r="J5" i="2"/>
  <c r="G7" i="1" s="1"/>
  <c r="L5" i="2"/>
  <c r="E7" i="1" l="1"/>
  <c r="AV8" i="11" l="1"/>
  <c r="AV10" i="11"/>
  <c r="AV14" i="11"/>
  <c r="AV18" i="11"/>
  <c r="AV22" i="11"/>
  <c r="AV26" i="11"/>
  <c r="AV30" i="11"/>
  <c r="AV34" i="11"/>
  <c r="AV38" i="11"/>
  <c r="AV42" i="11"/>
  <c r="AV46" i="11"/>
  <c r="AV50" i="11"/>
  <c r="AV7" i="10"/>
  <c r="AV11" i="10"/>
  <c r="AV15" i="10"/>
  <c r="AV19" i="10"/>
  <c r="AV23" i="10"/>
  <c r="AV27" i="10"/>
  <c r="AV31" i="10"/>
  <c r="AV35" i="10"/>
  <c r="AV39" i="10"/>
  <c r="AV43" i="10"/>
  <c r="AV47" i="10"/>
  <c r="AV51" i="10"/>
  <c r="AV9" i="16"/>
  <c r="AV13" i="16"/>
  <c r="AV17" i="16"/>
  <c r="AV21" i="16"/>
  <c r="AV25" i="16"/>
  <c r="AV29" i="16"/>
  <c r="AV33" i="16"/>
  <c r="AV37" i="16"/>
  <c r="AV41" i="16"/>
  <c r="AV45" i="16"/>
  <c r="AV49" i="16"/>
  <c r="AV6" i="11"/>
  <c r="AV11" i="11"/>
  <c r="AV15" i="11"/>
  <c r="AV19" i="11"/>
  <c r="AV23" i="11"/>
  <c r="AV27" i="11"/>
  <c r="AV31" i="11"/>
  <c r="AV35" i="11"/>
  <c r="AV39" i="11"/>
  <c r="AV43" i="11"/>
  <c r="AV47" i="11"/>
  <c r="AV51" i="11"/>
  <c r="AV8" i="10"/>
  <c r="AV12" i="10"/>
  <c r="AV16" i="10"/>
  <c r="AV20" i="10"/>
  <c r="AV24" i="10"/>
  <c r="AV28" i="10"/>
  <c r="AV32" i="10"/>
  <c r="AV36" i="10"/>
  <c r="AV40" i="10"/>
  <c r="AV44" i="10"/>
  <c r="AV48" i="10"/>
  <c r="AV5" i="10"/>
  <c r="AV6" i="16"/>
  <c r="AV10" i="16"/>
  <c r="AV14" i="16"/>
  <c r="AV18" i="16"/>
  <c r="AV22" i="16"/>
  <c r="AV26" i="16"/>
  <c r="AV30" i="16"/>
  <c r="AV34" i="16"/>
  <c r="AV38" i="16"/>
  <c r="AV42" i="16"/>
  <c r="AV46" i="16"/>
  <c r="AV50" i="16"/>
  <c r="AV7" i="11"/>
  <c r="AV12" i="11"/>
  <c r="AV16" i="11"/>
  <c r="AV20" i="11"/>
  <c r="AV24" i="11"/>
  <c r="AV28" i="11"/>
  <c r="AV32" i="11"/>
  <c r="AV36" i="11"/>
  <c r="AV40" i="11"/>
  <c r="AV44" i="11"/>
  <c r="AV48" i="11"/>
  <c r="AV5" i="11"/>
  <c r="AV9" i="10"/>
  <c r="AV13" i="10"/>
  <c r="AV17" i="10"/>
  <c r="AV21" i="10"/>
  <c r="AV25" i="10"/>
  <c r="AV29" i="10"/>
  <c r="AV33" i="10"/>
  <c r="AV37" i="10"/>
  <c r="AV41" i="10"/>
  <c r="AV45" i="10"/>
  <c r="AV49" i="10"/>
  <c r="AV7" i="16"/>
  <c r="AV11" i="16"/>
  <c r="AV15" i="16"/>
  <c r="AV19" i="16"/>
  <c r="AV23" i="16"/>
  <c r="AV27" i="16"/>
  <c r="AV9" i="11"/>
  <c r="AV13" i="11"/>
  <c r="AV17" i="11"/>
  <c r="AV21" i="11"/>
  <c r="AV25" i="11"/>
  <c r="AV29" i="11"/>
  <c r="AV33" i="11"/>
  <c r="AV37" i="11"/>
  <c r="AV41" i="11"/>
  <c r="AV45" i="11"/>
  <c r="AV49" i="11"/>
  <c r="AV6" i="10"/>
  <c r="AV10" i="10"/>
  <c r="AV14" i="10"/>
  <c r="AV18" i="10"/>
  <c r="AV22" i="10"/>
  <c r="AV26" i="10"/>
  <c r="AV30" i="10"/>
  <c r="AV34" i="10"/>
  <c r="AV38" i="10"/>
  <c r="AV42" i="10"/>
  <c r="AV46" i="10"/>
  <c r="AV50" i="10"/>
  <c r="AV8" i="16"/>
  <c r="AV12" i="16"/>
  <c r="AV16" i="16"/>
  <c r="AV20" i="16"/>
  <c r="AV24" i="16"/>
  <c r="AV28" i="16"/>
  <c r="AV32" i="16"/>
  <c r="AV36" i="16"/>
  <c r="AV40" i="16"/>
  <c r="AV44" i="16"/>
  <c r="AV48" i="16"/>
  <c r="AV5" i="16"/>
  <c r="AV7" i="8"/>
  <c r="AV11" i="8"/>
  <c r="AV15" i="8"/>
  <c r="AV19" i="8"/>
  <c r="AV23" i="8"/>
  <c r="AV27" i="8"/>
  <c r="AV31" i="8"/>
  <c r="AV35" i="8"/>
  <c r="AV39" i="8"/>
  <c r="AV43" i="8"/>
  <c r="AV47" i="8"/>
  <c r="AV51" i="8"/>
  <c r="X8" i="7"/>
  <c r="X11" i="7"/>
  <c r="X15" i="7"/>
  <c r="AV47" i="16"/>
  <c r="AV24" i="8"/>
  <c r="AV14" i="8"/>
  <c r="AV30" i="8"/>
  <c r="AV41" i="8"/>
  <c r="X10" i="7"/>
  <c r="X19" i="7"/>
  <c r="X34" i="7"/>
  <c r="X41" i="7"/>
  <c r="X49" i="7"/>
  <c r="X5" i="7"/>
  <c r="AV21" i="8"/>
  <c r="AV37" i="8"/>
  <c r="X20" i="7"/>
  <c r="AV5" i="8"/>
  <c r="AV48" i="8"/>
  <c r="X35" i="7"/>
  <c r="X50" i="7"/>
  <c r="AV39" i="16"/>
  <c r="AV10" i="8"/>
  <c r="AV26" i="8"/>
  <c r="X6" i="7"/>
  <c r="X46" i="7"/>
  <c r="AV43" i="16"/>
  <c r="AV6" i="8"/>
  <c r="AV12" i="8"/>
  <c r="AV17" i="8"/>
  <c r="AV22" i="8"/>
  <c r="AV28" i="8"/>
  <c r="AV33" i="8"/>
  <c r="AV38" i="8"/>
  <c r="AV44" i="8"/>
  <c r="AV49" i="8"/>
  <c r="X7" i="7"/>
  <c r="X12" i="7"/>
  <c r="X17" i="7"/>
  <c r="X21" i="7"/>
  <c r="X36" i="7"/>
  <c r="X39" i="7"/>
  <c r="X43" i="7"/>
  <c r="X47" i="7"/>
  <c r="X51" i="7"/>
  <c r="X55" i="7"/>
  <c r="AV31" i="16"/>
  <c r="AV8" i="8"/>
  <c r="AV13" i="8"/>
  <c r="AV18" i="8"/>
  <c r="AV29" i="8"/>
  <c r="AV34" i="8"/>
  <c r="AV40" i="8"/>
  <c r="AV45" i="8"/>
  <c r="AV50" i="8"/>
  <c r="X9" i="7"/>
  <c r="X13" i="7"/>
  <c r="X18" i="7"/>
  <c r="X27" i="7"/>
  <c r="X37" i="7"/>
  <c r="X40" i="7"/>
  <c r="X44" i="7"/>
  <c r="X48" i="7"/>
  <c r="AV35" i="16"/>
  <c r="AV51" i="16"/>
  <c r="AV9" i="8"/>
  <c r="AV20" i="8"/>
  <c r="AV25" i="8"/>
  <c r="AV36" i="8"/>
  <c r="AV46" i="8"/>
  <c r="X14" i="7"/>
  <c r="X38" i="7"/>
  <c r="X45" i="7"/>
  <c r="X52" i="7"/>
  <c r="AV16" i="8"/>
  <c r="AV32" i="8"/>
  <c r="AV42" i="8"/>
  <c r="X16" i="7"/>
  <c r="X22" i="7"/>
  <c r="X42" i="7"/>
  <c r="F18" i="2"/>
  <c r="F11" i="2"/>
  <c r="F10" i="2"/>
  <c r="F7" i="2"/>
  <c r="F8" i="2"/>
  <c r="F6" i="2" l="1"/>
  <c r="E6" i="2" s="1"/>
  <c r="F9" i="2"/>
  <c r="F5" i="2" l="1"/>
  <c r="C7" i="1" s="1"/>
  <c r="E49" i="2" l="1"/>
  <c r="E48" i="2" l="1"/>
  <c r="E47" i="2" l="1"/>
  <c r="E46" i="2" l="1"/>
  <c r="E45" i="2" l="1"/>
  <c r="E44" i="2" l="1"/>
  <c r="E43" i="2" l="1"/>
  <c r="E42" i="2" l="1"/>
  <c r="E41" i="2" l="1"/>
  <c r="E40" i="2" l="1"/>
  <c r="E39" i="2" l="1"/>
  <c r="E38" i="2" l="1"/>
  <c r="E37" i="2" l="1"/>
  <c r="E36" i="2" l="1"/>
  <c r="E35" i="2" l="1"/>
  <c r="E34" i="2" l="1"/>
  <c r="E33" i="2" l="1"/>
  <c r="E32" i="2" l="1"/>
  <c r="E31" i="2" l="1"/>
  <c r="E30" i="2" l="1"/>
  <c r="E29" i="2" l="1"/>
  <c r="E28" i="2" l="1"/>
  <c r="E27" i="2" l="1"/>
  <c r="E26" i="2" l="1"/>
  <c r="E25" i="2" l="1"/>
  <c r="E24" i="2" l="1"/>
  <c r="E23" i="2" l="1"/>
  <c r="E22" i="2" l="1"/>
  <c r="E21" i="2" l="1"/>
  <c r="E20" i="2" l="1"/>
  <c r="E19" i="2" l="1"/>
  <c r="E18" i="2" l="1"/>
  <c r="E17" i="2" l="1"/>
  <c r="E16" i="2" l="1"/>
  <c r="E15" i="2" l="1"/>
  <c r="E14" i="2" l="1"/>
  <c r="E13" i="2" l="1"/>
  <c r="E12" i="2" l="1"/>
  <c r="E11" i="2" l="1"/>
  <c r="E10" i="2" l="1"/>
  <c r="E9" i="2" l="1"/>
  <c r="E8" i="2" l="1"/>
  <c r="E7" i="2" l="1"/>
  <c r="G5" i="2" l="1"/>
  <c r="D7" i="1" s="1"/>
  <c r="E5" i="2"/>
  <c r="B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C6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배열수식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컨트롤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시프트</t>
        </r>
        <r>
          <rPr>
            <b/>
            <sz val="9"/>
            <color indexed="81"/>
            <rFont val="Tahoma"/>
            <family val="2"/>
          </rPr>
          <t>+</t>
        </r>
        <r>
          <rPr>
            <b/>
            <sz val="9"/>
            <color indexed="81"/>
            <rFont val="돋움"/>
            <family val="3"/>
            <charset val="129"/>
          </rPr>
          <t>엔터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J3" authorId="0" shapeId="0" xr:uid="{DD13FCCF-0E91-431E-ADB8-31F202D23BC9}">
      <text>
        <r>
          <rPr>
            <sz val="9"/>
            <color indexed="81"/>
            <rFont val="돋움"/>
            <family val="3"/>
            <charset val="129"/>
          </rPr>
          <t>감정평가사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: 
</t>
        </r>
      </text>
    </comment>
    <comment ref="BH4" authorId="0" shapeId="0" xr:uid="{1C23310E-E5A1-400C-A9D8-E08CC0989543}">
      <text>
        <r>
          <rPr>
            <sz val="9"/>
            <color indexed="81"/>
            <rFont val="돋움"/>
            <family val="3"/>
            <charset val="129"/>
          </rPr>
          <t>참고탭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용도지역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해당지역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입력하지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됨</t>
        </r>
        <r>
          <rPr>
            <sz val="9"/>
            <color indexed="81"/>
            <rFont val="Tahoma"/>
            <family val="2"/>
          </rPr>
          <t xml:space="preserve">) </t>
        </r>
      </text>
    </comment>
    <comment ref="BI4" authorId="0" shapeId="0" xr:uid="{A47B89B9-1AEB-4160-AC3A-9C659DB3E5E1}">
      <text>
        <r>
          <rPr>
            <sz val="9"/>
            <color indexed="81"/>
            <rFont val="돋움"/>
            <family val="3"/>
            <charset val="129"/>
          </rPr>
          <t>참고탭에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용도지구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용도구역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확인해서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있으면</t>
        </r>
        <r>
          <rPr>
            <sz val="9"/>
            <color indexed="81"/>
            <rFont val="Tahoma"/>
            <family val="2"/>
          </rPr>
          <t xml:space="preserve"> T, </t>
        </r>
        <r>
          <rPr>
            <sz val="9"/>
            <color indexed="81"/>
            <rFont val="돋움"/>
            <family val="3"/>
            <charset val="129"/>
          </rPr>
          <t>없으면</t>
        </r>
        <r>
          <rPr>
            <sz val="9"/>
            <color indexed="81"/>
            <rFont val="Tahoma"/>
            <family val="2"/>
          </rPr>
          <t xml:space="preserve"> F </t>
        </r>
        <r>
          <rPr>
            <sz val="9"/>
            <color indexed="81"/>
            <rFont val="돋움"/>
            <family val="3"/>
            <charset val="129"/>
          </rPr>
          <t>선택</t>
        </r>
      </text>
    </comment>
    <comment ref="BJ4" authorId="0" shapeId="0" xr:uid="{89FFA558-BA1E-4235-9F01-86FDC59B3B8C}">
      <text>
        <r>
          <rPr>
            <sz val="9"/>
            <color indexed="81"/>
            <rFont val="돋움"/>
            <family val="3"/>
            <charset val="129"/>
          </rPr>
          <t>참고탭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토지이용계획원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지역</t>
        </r>
        <r>
          <rPr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>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등에</t>
        </r>
        <r>
          <rPr>
            <b/>
            <sz val="9"/>
            <color indexed="81"/>
            <rFont val="돋움"/>
            <family val="3"/>
            <charset val="129"/>
          </rPr>
          <t xml:space="preserve">
있으면</t>
        </r>
        <r>
          <rPr>
            <b/>
            <sz val="9"/>
            <color indexed="81"/>
            <rFont val="Tahoma"/>
            <family val="2"/>
          </rPr>
          <t xml:space="preserve"> T, </t>
        </r>
        <r>
          <rPr>
            <b/>
            <sz val="9"/>
            <color indexed="81"/>
            <rFont val="돋움"/>
            <family val="3"/>
            <charset val="129"/>
          </rPr>
          <t>없으면</t>
        </r>
        <r>
          <rPr>
            <b/>
            <sz val="9"/>
            <color indexed="81"/>
            <rFont val="Tahoma"/>
            <family val="2"/>
          </rPr>
          <t xml:space="preserve"> F </t>
        </r>
        <r>
          <rPr>
            <b/>
            <sz val="9"/>
            <color indexed="81"/>
            <rFont val="돋움"/>
            <family val="3"/>
            <charset val="129"/>
          </rPr>
          <t xml:space="preserve">선택
</t>
        </r>
      </text>
    </comment>
    <comment ref="N11" authorId="0" shapeId="0" xr:uid="{D8B6E840-80D2-4A6A-A4B0-B779EDED121C}">
      <text>
        <r>
          <rPr>
            <b/>
            <sz val="9"/>
            <color indexed="81"/>
            <rFont val="Tahoma"/>
            <family val="2"/>
          </rPr>
          <t xml:space="preserve">6/32 </t>
        </r>
        <r>
          <rPr>
            <b/>
            <sz val="9"/>
            <color indexed="81"/>
            <rFont val="돋움"/>
            <family val="3"/>
            <charset val="129"/>
          </rPr>
          <t>공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4" authorId="0" shapeId="0" xr:uid="{00000000-0006-0000-0700-000001000000}">
      <text>
        <r>
          <rPr>
            <b/>
            <sz val="9"/>
            <color indexed="10"/>
            <rFont val="돋움"/>
            <family val="3"/>
            <charset val="129"/>
          </rPr>
          <t>○ 여러물건을 일괄 평가한 경우</t>
        </r>
        <r>
          <rPr>
            <b/>
            <sz val="9"/>
            <color indexed="10"/>
            <rFont val="맑은 고딕"/>
            <family val="3"/>
            <charset val="129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맑은 고딕"/>
            <family val="3"/>
            <charset val="129"/>
          </rPr>
          <t xml:space="preserve"> - </t>
        </r>
        <r>
          <rPr>
            <b/>
            <sz val="9"/>
            <color indexed="12"/>
            <rFont val="맑은 고딕"/>
            <family val="3"/>
            <charset val="129"/>
          </rPr>
          <t>일괄총액</t>
        </r>
        <r>
          <rPr>
            <b/>
            <sz val="9"/>
            <color indexed="81"/>
            <rFont val="돋움"/>
            <family val="3"/>
            <charset val="129"/>
          </rPr>
          <t>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2"/>
            <rFont val="맑은 고딕"/>
            <family val="3"/>
            <charset val="129"/>
          </rPr>
          <t>처음 물건 단가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물건들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12"/>
            <rFont val="돋움"/>
            <family val="3"/>
            <charset val="129"/>
          </rPr>
          <t>↑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10"/>
            <rFont val="맑은 고딕"/>
            <family val="3"/>
            <charset val="129"/>
          </rPr>
          <t>○ 다른물건에 포함하여 평가한 경우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- "</t>
        </r>
        <r>
          <rPr>
            <b/>
            <sz val="9"/>
            <color indexed="39"/>
            <rFont val="맑은 고딕"/>
            <family val="3"/>
            <charset val="129"/>
          </rPr>
          <t>건물가격에 포함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형태로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R4" authorId="0" shapeId="0" xr:uid="{00000000-0006-0000-0B00-000001000000}">
      <text>
        <r>
          <rPr>
            <b/>
            <sz val="9"/>
            <color indexed="10"/>
            <rFont val="돋움"/>
            <family val="3"/>
            <charset val="129"/>
          </rPr>
          <t>○ 여러물건을 일괄 평가한 경우</t>
        </r>
        <r>
          <rPr>
            <b/>
            <sz val="9"/>
            <color indexed="10"/>
            <rFont val="맑은 고딕"/>
            <family val="3"/>
            <charset val="129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맑은 고딕"/>
            <family val="3"/>
            <charset val="129"/>
          </rPr>
          <t xml:space="preserve"> - </t>
        </r>
        <r>
          <rPr>
            <b/>
            <sz val="9"/>
            <color indexed="12"/>
            <rFont val="맑은 고딕"/>
            <family val="3"/>
            <charset val="129"/>
          </rPr>
          <t>일괄총액</t>
        </r>
        <r>
          <rPr>
            <b/>
            <sz val="9"/>
            <color indexed="81"/>
            <rFont val="돋움"/>
            <family val="3"/>
            <charset val="129"/>
          </rPr>
          <t>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12"/>
            <rFont val="맑은 고딕"/>
            <family val="3"/>
            <charset val="129"/>
          </rPr>
          <t>처음 물건 단가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이하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포함된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물건들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단가는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12"/>
            <rFont val="돋움"/>
            <family val="3"/>
            <charset val="129"/>
          </rPr>
          <t>↑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10"/>
            <rFont val="맑은 고딕"/>
            <family val="3"/>
            <charset val="129"/>
          </rPr>
          <t>○ 다른물건에 포함하여 평가한 경우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- "</t>
        </r>
        <r>
          <rPr>
            <b/>
            <sz val="9"/>
            <color indexed="39"/>
            <rFont val="맑은 고딕"/>
            <family val="3"/>
            <charset val="129"/>
          </rPr>
          <t>건물가격에 포함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형태로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</commentList>
</comments>
</file>

<file path=xl/sharedStrings.xml><?xml version="1.0" encoding="utf-8"?>
<sst xmlns="http://schemas.openxmlformats.org/spreadsheetml/2006/main" count="3246" uniqueCount="1307">
  <si>
    <t>공시지가로 환산한 보상금 단가</t>
  </si>
  <si>
    <t>제3종일반주거지역</t>
  </si>
  <si>
    <t>공시지가*개별요인</t>
  </si>
  <si>
    <t>제2종전용주거지역</t>
  </si>
  <si>
    <t>제1종전용주거지역</t>
  </si>
  <si>
    <t>제1종일반주거지역</t>
  </si>
  <si>
    <t>제2종일반주거지역</t>
  </si>
  <si>
    <t>자연환경보전지역</t>
  </si>
  <si>
    <t>소유권이외의 권리</t>
  </si>
  <si>
    <t>감정평가 법인 평균</t>
  </si>
  <si>
    <t>용도지구
(공원)</t>
  </si>
  <si>
    <t>사용재결
2개 법인 평균</t>
  </si>
  <si>
    <t>금액(원)</t>
  </si>
  <si>
    <t>개별요인</t>
  </si>
  <si>
    <t>전용공업지역</t>
  </si>
  <si>
    <t>일반상업지역</t>
  </si>
  <si>
    <t>녹지지역</t>
  </si>
  <si>
    <t>주거지역</t>
  </si>
  <si>
    <t>계획관리지역</t>
  </si>
  <si>
    <t>생산녹지지역</t>
  </si>
  <si>
    <t>준공업지역</t>
  </si>
  <si>
    <t>용도지역1</t>
  </si>
  <si>
    <t>현황
지목</t>
  </si>
  <si>
    <t>중심상업지역</t>
  </si>
  <si>
    <t>주민등록번호</t>
  </si>
  <si>
    <t>용도지역2</t>
  </si>
  <si>
    <t>보전녹지지역</t>
  </si>
  <si>
    <t>유통상업지역</t>
  </si>
  <si>
    <t>일반공업지역</t>
  </si>
  <si>
    <t>&lt;용도지역&gt;</t>
  </si>
  <si>
    <t>농림지역</t>
  </si>
  <si>
    <t>공업지역</t>
  </si>
  <si>
    <t>상업지역</t>
  </si>
  <si>
    <t>공부상
지목</t>
  </si>
  <si>
    <t>일반주거지역</t>
  </si>
  <si>
    <t>취득방법</t>
  </si>
  <si>
    <t>자연녹지지역</t>
  </si>
  <si>
    <t>당초지번</t>
  </si>
  <si>
    <t>근린상업지역</t>
  </si>
  <si>
    <t>권리
내용</t>
  </si>
  <si>
    <t>공탁번호</t>
  </si>
  <si>
    <t>생산관리지역</t>
  </si>
  <si>
    <t>전용주거지역</t>
  </si>
  <si>
    <t>준주거지역</t>
  </si>
  <si>
    <t>편입지번</t>
  </si>
  <si>
    <t>등기번호</t>
  </si>
  <si>
    <t>보전관리지역</t>
  </si>
  <si>
    <t>공탁기관</t>
  </si>
  <si>
    <t>관리지역</t>
  </si>
  <si>
    <t>편입
면적</t>
  </si>
  <si>
    <t>&lt;용도지구&gt;</t>
  </si>
  <si>
    <t>공부상
총면적</t>
  </si>
  <si>
    <t>금액</t>
  </si>
  <si>
    <t>주소</t>
  </si>
  <si>
    <t>단가</t>
  </si>
  <si>
    <t>연번</t>
  </si>
  <si>
    <t>구분</t>
  </si>
  <si>
    <t>지번</t>
  </si>
  <si>
    <t>취득일</t>
  </si>
  <si>
    <t>방법</t>
  </si>
  <si>
    <t>등기일</t>
  </si>
  <si>
    <t>성명</t>
  </si>
  <si>
    <t>공탁일</t>
  </si>
  <si>
    <t>소재지</t>
  </si>
  <si>
    <t>소유자</t>
  </si>
  <si>
    <t>비고</t>
  </si>
  <si>
    <t>지장물</t>
  </si>
  <si>
    <t>지목</t>
  </si>
  <si>
    <t>합계</t>
  </si>
  <si>
    <t>등기</t>
  </si>
  <si>
    <t>토지</t>
  </si>
  <si>
    <t>연락처</t>
  </si>
  <si>
    <t>주거이전비</t>
  </si>
  <si>
    <t>합계</t>
  </si>
  <si>
    <t>잔여지</t>
  </si>
  <si>
    <t>계</t>
  </si>
  <si>
    <t>영업보상</t>
  </si>
  <si>
    <t>잔여지 지장물</t>
    <phoneticPr fontId="67" type="noConversion"/>
  </si>
  <si>
    <t>(최고/최저)</t>
    <phoneticPr fontId="67" type="noConversion"/>
  </si>
  <si>
    <t>단가비율</t>
    <phoneticPr fontId="67" type="noConversion"/>
  </si>
  <si>
    <t>최고</t>
    <phoneticPr fontId="67" type="noConversion"/>
  </si>
  <si>
    <t>최저</t>
    <phoneticPr fontId="67" type="noConversion"/>
  </si>
  <si>
    <t>세목
고시</t>
    <phoneticPr fontId="67" type="noConversion"/>
  </si>
  <si>
    <t>(분자)</t>
    <phoneticPr fontId="67" type="noConversion"/>
  </si>
  <si>
    <t>(분모)</t>
    <phoneticPr fontId="67" type="noConversion"/>
  </si>
  <si>
    <t>지분</t>
    <phoneticPr fontId="67" type="noConversion"/>
  </si>
  <si>
    <t>계산</t>
    <phoneticPr fontId="67" type="noConversion"/>
  </si>
  <si>
    <t>단가</t>
    <phoneticPr fontId="67" type="noConversion"/>
  </si>
  <si>
    <t>용도</t>
    <phoneticPr fontId="67" type="noConversion"/>
  </si>
  <si>
    <t>-</t>
    <phoneticPr fontId="67" type="noConversion"/>
  </si>
  <si>
    <t>구</t>
    <phoneticPr fontId="67" type="noConversion"/>
  </si>
  <si>
    <t>동</t>
    <phoneticPr fontId="67" type="noConversion"/>
  </si>
  <si>
    <t>소재지</t>
    <phoneticPr fontId="67" type="noConversion"/>
  </si>
  <si>
    <t>프라임</t>
    <phoneticPr fontId="67" type="noConversion"/>
  </si>
  <si>
    <t>미래새한</t>
    <phoneticPr fontId="67" type="noConversion"/>
  </si>
  <si>
    <t>평균금액(원)</t>
    <phoneticPr fontId="67" type="noConversion"/>
  </si>
  <si>
    <t>평균단가</t>
    <phoneticPr fontId="67" type="noConversion"/>
  </si>
  <si>
    <t>성명</t>
    <phoneticPr fontId="67" type="noConversion"/>
  </si>
  <si>
    <t>권리자</t>
    <phoneticPr fontId="67" type="noConversion"/>
  </si>
  <si>
    <t>비고</t>
    <phoneticPr fontId="67" type="noConversion"/>
  </si>
  <si>
    <t>지분</t>
    <phoneticPr fontId="67" type="noConversion"/>
  </si>
  <si>
    <t>공탁</t>
    <phoneticPr fontId="67" type="noConversion"/>
  </si>
  <si>
    <t>소유</t>
    <phoneticPr fontId="67" type="noConversion"/>
  </si>
  <si>
    <t>일련번호</t>
    <phoneticPr fontId="67" type="noConversion"/>
  </si>
  <si>
    <r>
      <t>손실보상금 산정 및 지급조서</t>
    </r>
    <r>
      <rPr>
        <b/>
        <sz val="26"/>
        <color rgb="FFFF0000"/>
        <rFont val="HY헤드라인M"/>
        <family val="1"/>
        <charset val="129"/>
      </rPr>
      <t>(토지)</t>
    </r>
    <phoneticPr fontId="67" type="noConversion"/>
  </si>
  <si>
    <t>물건</t>
    <phoneticPr fontId="67" type="noConversion"/>
  </si>
  <si>
    <t>종류</t>
    <phoneticPr fontId="67" type="noConversion"/>
  </si>
  <si>
    <t>구조 및</t>
    <phoneticPr fontId="67" type="noConversion"/>
  </si>
  <si>
    <t>규격</t>
    <phoneticPr fontId="67" type="noConversion"/>
  </si>
  <si>
    <r>
      <t>손실보상금 산정 및 지급조서</t>
    </r>
    <r>
      <rPr>
        <b/>
        <sz val="26"/>
        <color rgb="FF009900"/>
        <rFont val="HY헤드라인M"/>
        <family val="1"/>
        <charset val="129"/>
      </rPr>
      <t>(지장물)</t>
    </r>
    <phoneticPr fontId="67" type="noConversion"/>
  </si>
  <si>
    <t>단위</t>
    <phoneticPr fontId="67" type="noConversion"/>
  </si>
  <si>
    <t>수량</t>
    <phoneticPr fontId="67" type="noConversion"/>
  </si>
  <si>
    <t>(면적)</t>
    <phoneticPr fontId="67" type="noConversion"/>
  </si>
  <si>
    <t xml:space="preserve"> </t>
    <phoneticPr fontId="67" type="noConversion"/>
  </si>
  <si>
    <r>
      <t>손실보상금 산정 및 지급조서</t>
    </r>
    <r>
      <rPr>
        <b/>
        <sz val="26"/>
        <rFont val="HY헤드라인M"/>
        <family val="1"/>
        <charset val="129"/>
      </rPr>
      <t>(영업보상)</t>
    </r>
    <phoneticPr fontId="67" type="noConversion"/>
  </si>
  <si>
    <t>상호</t>
    <phoneticPr fontId="67" type="noConversion"/>
  </si>
  <si>
    <t>일련</t>
    <phoneticPr fontId="67" type="noConversion"/>
  </si>
  <si>
    <t>번호</t>
    <phoneticPr fontId="67" type="noConversion"/>
  </si>
  <si>
    <r>
      <t>손실보상금 산정 및 지급조서</t>
    </r>
    <r>
      <rPr>
        <b/>
        <sz val="26"/>
        <rFont val="HY헤드라인M"/>
        <family val="1"/>
        <charset val="129"/>
      </rPr>
      <t>(잔여지)</t>
    </r>
    <phoneticPr fontId="67" type="noConversion"/>
  </si>
  <si>
    <r>
      <t>손실보상금 산정 및 지급조서</t>
    </r>
    <r>
      <rPr>
        <b/>
        <sz val="26"/>
        <rFont val="HY헤드라인M"/>
        <family val="1"/>
        <charset val="129"/>
      </rPr>
      <t>(잔여지 지장물)</t>
    </r>
    <phoneticPr fontId="67" type="noConversion"/>
  </si>
  <si>
    <t>손실보상금 산정 및 지급조서(총괄)</t>
    <phoneticPr fontId="67" type="noConversion"/>
  </si>
  <si>
    <t>2. 국내통계→주제별통계→물가,가계→가계→농가경제조사→농가경제(2003~)</t>
    <phoneticPr fontId="67" type="noConversion"/>
  </si>
  <si>
    <t>3. 농업총수입</t>
    <phoneticPr fontId="67" type="noConversion"/>
  </si>
  <si>
    <t>4. 일괄설정에서 '농작물수입', '경상남도' 체크, 시점(직전 3년) 선택 → 적용</t>
    <phoneticPr fontId="67" type="noConversion"/>
  </si>
  <si>
    <t>&lt;도별 표본농가현황 중 경지면적&gt;</t>
    <phoneticPr fontId="67" type="noConversion"/>
  </si>
  <si>
    <t>1. kosis.kr</t>
    <phoneticPr fontId="67" type="noConversion"/>
  </si>
  <si>
    <t>3. 주요지표(농가경제)</t>
    <phoneticPr fontId="67" type="noConversion"/>
  </si>
  <si>
    <t>4. 일괄설정에서 '경지면적', '경상남도' 체크, 시점(직전 3년) 선택 → 적용</t>
    <phoneticPr fontId="67" type="noConversion"/>
  </si>
  <si>
    <t>1. kosis.kr</t>
    <phoneticPr fontId="67" type="noConversion"/>
  </si>
  <si>
    <t>&lt;도별 농업총수입 중 농작물 수입&gt;</t>
    <phoneticPr fontId="67" type="noConversion"/>
  </si>
  <si>
    <t>도별 농업총수입 중 농작물 수입</t>
    <phoneticPr fontId="67" type="noConversion"/>
  </si>
  <si>
    <t>도별 표본농가현황 중 경지면적</t>
    <phoneticPr fontId="67" type="noConversion"/>
  </si>
  <si>
    <t>단위경작면적당 직전 3년간 평균</t>
    <phoneticPr fontId="67" type="noConversion"/>
  </si>
  <si>
    <r>
      <t>단위경작면적당 직전 3년간 평균</t>
    </r>
    <r>
      <rPr>
        <b/>
        <sz val="11"/>
        <color rgb="FFFF0000"/>
        <rFont val="돋움"/>
        <family val="3"/>
        <charset val="129"/>
      </rPr>
      <t>×2</t>
    </r>
    <phoneticPr fontId="67" type="noConversion"/>
  </si>
  <si>
    <t>전년도(2018)</t>
    <phoneticPr fontId="67" type="noConversion"/>
  </si>
  <si>
    <t>지적</t>
    <phoneticPr fontId="67" type="noConversion"/>
  </si>
  <si>
    <t xml:space="preserve"> </t>
    <phoneticPr fontId="67" type="noConversion"/>
  </si>
  <si>
    <t xml:space="preserve"> </t>
    <phoneticPr fontId="67" type="noConversion"/>
  </si>
  <si>
    <t>지적</t>
    <phoneticPr fontId="67" type="noConversion"/>
  </si>
  <si>
    <t>1인</t>
  </si>
  <si>
    <t>2인</t>
  </si>
  <si>
    <t>3인</t>
  </si>
  <si>
    <t>4인</t>
  </si>
  <si>
    <t>5인</t>
  </si>
  <si>
    <t>개월분</t>
  </si>
  <si>
    <t>가옥주</t>
  </si>
  <si>
    <t>세입자</t>
  </si>
  <si>
    <t>【 이사비 】</t>
  </si>
  <si>
    <t>인부(人)</t>
  </si>
  <si>
    <t>차량(臺)</t>
  </si>
  <si>
    <t>포장비</t>
  </si>
  <si>
    <t>노임</t>
  </si>
  <si>
    <t>차량운임</t>
  </si>
  <si>
    <t>33㎡미만</t>
  </si>
  <si>
    <t>(노임+차량운임)
×0.15</t>
  </si>
  <si>
    <t>33㎡이상</t>
  </si>
  <si>
    <t>49.5㎡이상</t>
  </si>
  <si>
    <t>66㎡이상</t>
  </si>
  <si>
    <t>99㎡이상</t>
  </si>
  <si>
    <t xml:space="preserve">      ▷ 6인이상 가구 : 5인이상 기준의 월평균 가계지출비에 5인을 초과하는 가구원수에 1인당 평균비용을 더한 금액으로 산정</t>
  </si>
  <si>
    <t>【 단위면적당 농업손실 보상단가 】</t>
    <phoneticPr fontId="67" type="noConversion"/>
  </si>
  <si>
    <t>【 농작물 평균수입, 경지면적 】</t>
    <phoneticPr fontId="67" type="noConversion"/>
  </si>
  <si>
    <t xml:space="preserve"> &lt; 산출기초 &gt;</t>
    <phoneticPr fontId="67" type="noConversion"/>
  </si>
  <si>
    <t xml:space="preserve"> &lt; 산출기초 &gt;</t>
    <phoneticPr fontId="67" type="noConversion"/>
  </si>
  <si>
    <t>적용단가</t>
    <phoneticPr fontId="67" type="noConversion"/>
  </si>
  <si>
    <t>주택연면적
기준</t>
    <phoneticPr fontId="67" type="noConversion"/>
  </si>
  <si>
    <t xml:space="preserve"> ▶ 토지보상법 시행규칙 별표4</t>
    <phoneticPr fontId="67" type="noConversion"/>
  </si>
  <si>
    <t>토지보상법 
시행규칙
 제55조제2항</t>
    <phoneticPr fontId="67" type="noConversion"/>
  </si>
  <si>
    <t>구분</t>
    <phoneticPr fontId="67" type="noConversion"/>
  </si>
  <si>
    <t>토지보상법 
시행규칙
제54조</t>
    <phoneticPr fontId="67" type="noConversion"/>
  </si>
  <si>
    <t>개월별기준</t>
    <phoneticPr fontId="67" type="noConversion"/>
  </si>
  <si>
    <t xml:space="preserve">      ▷ 1인 ~ 5인 : 통계청 자료 적용,  5인인 경우 5인 이상 기준 적용</t>
    <phoneticPr fontId="67" type="noConversion"/>
  </si>
  <si>
    <t xml:space="preserve">   ○ 도시근로자가구의 가구원수별 월평균 명목 가계지출비 적용</t>
    <phoneticPr fontId="67" type="noConversion"/>
  </si>
  <si>
    <t>금액</t>
    <phoneticPr fontId="67" type="noConversion"/>
  </si>
  <si>
    <r>
      <t>손실보상금 산정 및 지급조서</t>
    </r>
    <r>
      <rPr>
        <b/>
        <sz val="26"/>
        <rFont val="HY헤드라인M"/>
        <family val="1"/>
        <charset val="129"/>
      </rPr>
      <t>(주거이전비)</t>
    </r>
    <phoneticPr fontId="67" type="noConversion"/>
  </si>
  <si>
    <t>가족수</t>
    <phoneticPr fontId="67" type="noConversion"/>
  </si>
  <si>
    <t>(명)</t>
    <phoneticPr fontId="67" type="noConversion"/>
  </si>
  <si>
    <t>세대주</t>
    <phoneticPr fontId="67" type="noConversion"/>
  </si>
  <si>
    <t>건물주</t>
    <phoneticPr fontId="67" type="noConversion"/>
  </si>
  <si>
    <t>거주</t>
    <phoneticPr fontId="67" type="noConversion"/>
  </si>
  <si>
    <t>가옥주</t>
    <phoneticPr fontId="67" type="noConversion"/>
  </si>
  <si>
    <t>거주면적</t>
    <phoneticPr fontId="67" type="noConversion"/>
  </si>
  <si>
    <t>(㎡)</t>
    <phoneticPr fontId="67" type="noConversion"/>
  </si>
  <si>
    <t>세입자</t>
    <phoneticPr fontId="67" type="noConversion"/>
  </si>
  <si>
    <t>(원)</t>
    <phoneticPr fontId="67" type="noConversion"/>
  </si>
  <si>
    <t>지급합계</t>
    <phoneticPr fontId="67" type="noConversion"/>
  </si>
  <si>
    <t>이사비</t>
    <phoneticPr fontId="67" type="noConversion"/>
  </si>
  <si>
    <t>지급분야(원)</t>
    <phoneticPr fontId="67" type="noConversion"/>
  </si>
  <si>
    <t>주거이전비</t>
    <phoneticPr fontId="67" type="noConversion"/>
  </si>
  <si>
    <t>이주정착금</t>
    <phoneticPr fontId="67" type="noConversion"/>
  </si>
  <si>
    <t>건축물 등
평가액(원)</t>
    <phoneticPr fontId="67" type="noConversion"/>
  </si>
  <si>
    <t>건축물 등
평가액30%(원)</t>
    <phoneticPr fontId="67" type="noConversion"/>
  </si>
  <si>
    <t>(기준일: 2019년 11월)</t>
    <phoneticPr fontId="67" type="noConversion"/>
  </si>
  <si>
    <t xml:space="preserve"> 농업손실액 산출자료 작성</t>
    <phoneticPr fontId="67" type="noConversion"/>
  </si>
  <si>
    <t>전전전년도(2016)</t>
    <phoneticPr fontId="67" type="noConversion"/>
  </si>
  <si>
    <t>&lt; 산출기초 &gt;</t>
    <phoneticPr fontId="67" type="noConversion"/>
  </si>
  <si>
    <t>전전년도(2017)</t>
    <phoneticPr fontId="67" type="noConversion"/>
  </si>
  <si>
    <r>
      <t xml:space="preserve">          </t>
    </r>
    <r>
      <rPr>
        <b/>
        <sz val="16"/>
        <rFont val="HY동녘M"/>
        <family val="1"/>
        <charset val="129"/>
      </rPr>
      <t>입력하세요</t>
    </r>
    <phoneticPr fontId="67" type="noConversion"/>
  </si>
  <si>
    <r>
      <t xml:space="preserve"> ■ 농업손실액 : (도별 농업총수입 중 농작물 수입 ÷ 도별 표본농가형황 중 경지면적) 3년 평균 × 2년</t>
    </r>
    <r>
      <rPr>
        <b/>
        <sz val="10"/>
        <color rgb="FF0000FF"/>
        <rFont val="돋움"/>
        <family val="3"/>
        <charset val="129"/>
      </rPr>
      <t xml:space="preserve"> × 경작면적</t>
    </r>
    <phoneticPr fontId="67" type="noConversion"/>
  </si>
  <si>
    <r>
      <t xml:space="preserve"> ■ 단위면적당 농업손실 보상단가 : (도별 농업총수입 중 농작물 수입 ÷ 도별 표본농가형황 중 경지면적) 3년 평균</t>
    </r>
    <r>
      <rPr>
        <b/>
        <sz val="10"/>
        <color rgb="FFFF0000"/>
        <rFont val="돋움"/>
        <family val="3"/>
        <charset val="129"/>
      </rPr>
      <t xml:space="preserve"> × 2년</t>
    </r>
    <phoneticPr fontId="67" type="noConversion"/>
  </si>
  <si>
    <r>
      <rPr>
        <b/>
        <sz val="10"/>
        <color rgb="FF0000FF"/>
        <rFont val="돋움"/>
        <family val="3"/>
        <charset val="129"/>
      </rPr>
      <t xml:space="preserve">   ○ 차량운임</t>
    </r>
    <r>
      <rPr>
        <b/>
        <sz val="10"/>
        <color rgb="FF000000"/>
        <rFont val="돋움"/>
        <family val="3"/>
        <charset val="129"/>
      </rPr>
      <t xml:space="preserve"> : 5톤 화물차 1일 8시간 운임 기준(한국교통연구원 발표)</t>
    </r>
    <r>
      <rPr>
        <b/>
        <sz val="10"/>
        <color rgb="FF0000FF"/>
        <rFont val="돋움"/>
        <family val="3"/>
        <charset val="129"/>
      </rPr>
      <t xml:space="preserve"> ▶ 매년 1회</t>
    </r>
    <phoneticPr fontId="67" type="noConversion"/>
  </si>
  <si>
    <r>
      <t>【 주거이전비 】</t>
    </r>
    <r>
      <rPr>
        <sz val="12"/>
        <color rgb="FFFF0000"/>
        <rFont val="돋움"/>
        <family val="3"/>
        <charset val="129"/>
      </rPr>
      <t xml:space="preserve"> </t>
    </r>
    <r>
      <rPr>
        <b/>
        <sz val="12"/>
        <color rgb="FFFF0000"/>
        <rFont val="돋움"/>
        <family val="3"/>
        <charset val="129"/>
      </rPr>
      <t>▶ 매년 1회</t>
    </r>
    <phoneticPr fontId="67" type="noConversion"/>
  </si>
  <si>
    <t xml:space="preserve">               ※ 1인당 평균비용 = (5인이상 기준의 도시근로자 월평균 가계지출비 - 2인 기준의 도시근로자 월평균 가계지출비) ÷ 3  :                    </t>
    <phoneticPr fontId="67" type="noConversion"/>
  </si>
  <si>
    <t>기준일</t>
    <phoneticPr fontId="67" type="noConversion"/>
  </si>
  <si>
    <t>입력하세요</t>
    <phoneticPr fontId="67" type="noConversion"/>
  </si>
  <si>
    <t>주거이전비기준일</t>
    <phoneticPr fontId="67" type="noConversion"/>
  </si>
  <si>
    <r>
      <rPr>
        <b/>
        <sz val="10"/>
        <color rgb="FF0000FF"/>
        <rFont val="돋움"/>
        <family val="3"/>
        <charset val="129"/>
      </rPr>
      <t xml:space="preserve">   ○ 인부노임</t>
    </r>
    <r>
      <rPr>
        <b/>
        <sz val="10"/>
        <color rgb="FF000000"/>
        <rFont val="돋움"/>
        <family val="3"/>
        <charset val="129"/>
      </rPr>
      <t xml:space="preserve"> : 대한전문건설협회 건설업임금실태조사보고서 개별직종노임단가(보통인부) 적용</t>
    </r>
    <r>
      <rPr>
        <b/>
        <sz val="10"/>
        <color rgb="FF0000FF"/>
        <rFont val="돋움"/>
        <family val="3"/>
        <charset val="129"/>
      </rPr>
      <t xml:space="preserve"> ▶ 매년 1.1. / 9.2. </t>
    </r>
    <phoneticPr fontId="67" type="noConversion"/>
  </si>
  <si>
    <t xml:space="preserve"> 주거이전비·이사비 산출자료 작성</t>
    <phoneticPr fontId="67" type="noConversion"/>
  </si>
  <si>
    <t>↑</t>
    <phoneticPr fontId="67" type="noConversion"/>
  </si>
  <si>
    <t>＜</t>
    <phoneticPr fontId="67" type="noConversion"/>
  </si>
  <si>
    <t>㎡</t>
    <phoneticPr fontId="67" type="noConversion"/>
  </si>
  <si>
    <t>＞</t>
    <phoneticPr fontId="67" type="noConversion"/>
  </si>
  <si>
    <t>식</t>
    <phoneticPr fontId="67" type="noConversion"/>
  </si>
  <si>
    <t>↓</t>
    <phoneticPr fontId="67" type="noConversion"/>
  </si>
  <si>
    <t>±</t>
    <phoneticPr fontId="67" type="noConversion"/>
  </si>
  <si>
    <t>주</t>
    <phoneticPr fontId="67" type="noConversion"/>
  </si>
  <si>
    <t>＊</t>
    <phoneticPr fontId="67" type="noConversion"/>
  </si>
  <si>
    <t>×</t>
    <phoneticPr fontId="67" type="noConversion"/>
  </si>
  <si>
    <t>㎖</t>
    <phoneticPr fontId="67" type="noConversion"/>
  </si>
  <si>
    <t>┐</t>
    <phoneticPr fontId="67" type="noConversion"/>
  </si>
  <si>
    <t>÷</t>
    <phoneticPr fontId="67" type="noConversion"/>
  </si>
  <si>
    <t>㎕</t>
    <phoneticPr fontId="67" type="noConversion"/>
  </si>
  <si>
    <t>│</t>
    <phoneticPr fontId="67" type="noConversion"/>
  </si>
  <si>
    <t>≤</t>
    <phoneticPr fontId="67" type="noConversion"/>
  </si>
  <si>
    <t>㎗</t>
    <phoneticPr fontId="67" type="noConversion"/>
  </si>
  <si>
    <t>┤</t>
    <phoneticPr fontId="67" type="noConversion"/>
  </si>
  <si>
    <t>≥</t>
    <phoneticPr fontId="67" type="noConversion"/>
  </si>
  <si>
    <t>ℓ</t>
    <phoneticPr fontId="67" type="noConversion"/>
  </si>
  <si>
    <t>㎘</t>
    <phoneticPr fontId="67" type="noConversion"/>
  </si>
  <si>
    <t>┘</t>
    <phoneticPr fontId="67" type="noConversion"/>
  </si>
  <si>
    <t>㏄</t>
    <phoneticPr fontId="67" type="noConversion"/>
  </si>
  <si>
    <t>─</t>
    <phoneticPr fontId="67" type="noConversion"/>
  </si>
  <si>
    <t>㎣</t>
    <phoneticPr fontId="67" type="noConversion"/>
  </si>
  <si>
    <t>┌</t>
    <phoneticPr fontId="67" type="noConversion"/>
  </si>
  <si>
    <t>㎤</t>
    <phoneticPr fontId="67" type="noConversion"/>
  </si>
  <si>
    <t>㎥</t>
    <phoneticPr fontId="67" type="noConversion"/>
  </si>
  <si>
    <t>├</t>
    <phoneticPr fontId="67" type="noConversion"/>
  </si>
  <si>
    <t>㎦</t>
    <phoneticPr fontId="67" type="noConversion"/>
  </si>
  <si>
    <t>㎙</t>
    <phoneticPr fontId="67" type="noConversion"/>
  </si>
  <si>
    <t>└</t>
    <phoneticPr fontId="67" type="noConversion"/>
  </si>
  <si>
    <t>㎚</t>
    <phoneticPr fontId="67" type="noConversion"/>
  </si>
  <si>
    <t>㎜</t>
    <phoneticPr fontId="67" type="noConversion"/>
  </si>
  <si>
    <t>㎝</t>
    <phoneticPr fontId="67" type="noConversion"/>
  </si>
  <si>
    <t>㎞</t>
    <phoneticPr fontId="67" type="noConversion"/>
  </si>
  <si>
    <t>㎟</t>
    <phoneticPr fontId="67" type="noConversion"/>
  </si>
  <si>
    <t>㎠</t>
    <phoneticPr fontId="67" type="noConversion"/>
  </si>
  <si>
    <t>㏊</t>
    <phoneticPr fontId="67" type="noConversion"/>
  </si>
  <si>
    <t>㎈</t>
    <phoneticPr fontId="67" type="noConversion"/>
  </si>
  <si>
    <t xml:space="preserve"> </t>
    <phoneticPr fontId="67" type="noConversion"/>
  </si>
  <si>
    <t>토지</t>
    <phoneticPr fontId="67" type="noConversion"/>
  </si>
  <si>
    <t>지장물</t>
    <phoneticPr fontId="67" type="noConversion"/>
  </si>
  <si>
    <t>영업보상</t>
    <phoneticPr fontId="67" type="noConversion"/>
  </si>
  <si>
    <t>농업보상</t>
    <phoneticPr fontId="67" type="noConversion"/>
  </si>
  <si>
    <t>지하사용권</t>
    <phoneticPr fontId="67" type="noConversion"/>
  </si>
  <si>
    <t>주거이전비</t>
    <phoneticPr fontId="67" type="noConversion"/>
  </si>
  <si>
    <t>분묘</t>
    <phoneticPr fontId="67" type="noConversion"/>
  </si>
  <si>
    <t>잔여지</t>
    <phoneticPr fontId="67" type="noConversion"/>
  </si>
  <si>
    <t>잔여지지장물</t>
    <phoneticPr fontId="67" type="noConversion"/>
  </si>
  <si>
    <t>※</t>
    <phoneticPr fontId="67" type="noConversion"/>
  </si>
  <si>
    <t xml:space="preserve"> ※ 각 물건별 150명 기준임</t>
    <phoneticPr fontId="67" type="noConversion"/>
  </si>
  <si>
    <t>건수(건)</t>
    <phoneticPr fontId="67" type="noConversion"/>
  </si>
  <si>
    <t>지장물</t>
    <phoneticPr fontId="67" type="noConversion"/>
  </si>
  <si>
    <t>영업보상</t>
    <phoneticPr fontId="67" type="noConversion"/>
  </si>
  <si>
    <t>주거이전비</t>
    <phoneticPr fontId="67" type="noConversion"/>
  </si>
  <si>
    <t>잔여지</t>
    <phoneticPr fontId="67" type="noConversion"/>
  </si>
  <si>
    <t>잔여지 지장물</t>
    <phoneticPr fontId="67" type="noConversion"/>
  </si>
  <si>
    <t>소유자</t>
    <phoneticPr fontId="67" type="noConversion"/>
  </si>
  <si>
    <t>·</t>
    <phoneticPr fontId="67" type="noConversion"/>
  </si>
  <si>
    <t>공탁</t>
    <phoneticPr fontId="67" type="noConversion"/>
  </si>
  <si>
    <t>개인별 총괄</t>
    <phoneticPr fontId="67" type="noConversion"/>
  </si>
  <si>
    <t>개별
공시지가</t>
    <phoneticPr fontId="67" type="noConversion"/>
  </si>
  <si>
    <t>일련</t>
    <phoneticPr fontId="67" type="noConversion"/>
  </si>
  <si>
    <t>번호</t>
    <phoneticPr fontId="67" type="noConversion"/>
  </si>
  <si>
    <t>창고</t>
  </si>
  <si>
    <t>휀스</t>
  </si>
  <si>
    <t>㎡</t>
  </si>
  <si>
    <t>경관지구</t>
    <phoneticPr fontId="67" type="noConversion"/>
  </si>
  <si>
    <t>방재지구</t>
    <phoneticPr fontId="67" type="noConversion"/>
  </si>
  <si>
    <t>자연경관지구</t>
    <phoneticPr fontId="67" type="noConversion"/>
  </si>
  <si>
    <t>시가지경관지구</t>
    <phoneticPr fontId="67" type="noConversion"/>
  </si>
  <si>
    <t>세분류</t>
    <phoneticPr fontId="67" type="noConversion"/>
  </si>
  <si>
    <t>용도지구</t>
    <phoneticPr fontId="67" type="noConversion"/>
  </si>
  <si>
    <t>용도지역</t>
    <phoneticPr fontId="67" type="noConversion"/>
  </si>
  <si>
    <t>자연취락지구</t>
    <phoneticPr fontId="67" type="noConversion"/>
  </si>
  <si>
    <t>집단취락지구</t>
    <phoneticPr fontId="67" type="noConversion"/>
  </si>
  <si>
    <t>주거개발진흥지구</t>
    <phoneticPr fontId="67" type="noConversion"/>
  </si>
  <si>
    <t>산업.유통개발진흥기구</t>
    <phoneticPr fontId="67" type="noConversion"/>
  </si>
  <si>
    <t>관광.휴양개발진흥지구</t>
    <phoneticPr fontId="67" type="noConversion"/>
  </si>
  <si>
    <t>복합개발진흥지구</t>
    <phoneticPr fontId="67" type="noConversion"/>
  </si>
  <si>
    <t>특정개발진흥지구</t>
    <phoneticPr fontId="67" type="noConversion"/>
  </si>
  <si>
    <t>용도구역</t>
    <phoneticPr fontId="67" type="noConversion"/>
  </si>
  <si>
    <t>개발제한구역</t>
    <phoneticPr fontId="67" type="noConversion"/>
  </si>
  <si>
    <t>도시자연공원구역</t>
    <phoneticPr fontId="67" type="noConversion"/>
  </si>
  <si>
    <t>시가화조정구역</t>
    <phoneticPr fontId="67" type="noConversion"/>
  </si>
  <si>
    <t>수산자원보호구역</t>
    <phoneticPr fontId="67" type="noConversion"/>
  </si>
  <si>
    <t>입지규제최소구역</t>
    <phoneticPr fontId="67" type="noConversion"/>
  </si>
  <si>
    <t>&lt;다른 법령 등에 따른 지역.지구 등&gt;</t>
    <phoneticPr fontId="67" type="noConversion"/>
  </si>
  <si>
    <t>가축사육제한구역</t>
    <phoneticPr fontId="67" type="noConversion"/>
  </si>
  <si>
    <t>구분</t>
    <phoneticPr fontId="67" type="noConversion"/>
  </si>
  <si>
    <t>관련법령</t>
    <phoneticPr fontId="67" type="noConversion"/>
  </si>
  <si>
    <t>가축분뇨의 관리 및 이용에 관한 법률</t>
    <phoneticPr fontId="67" type="noConversion"/>
  </si>
  <si>
    <t>상대보호구역</t>
    <phoneticPr fontId="67" type="noConversion"/>
  </si>
  <si>
    <t>교육환경 보호에 관한 법률</t>
    <phoneticPr fontId="67" type="noConversion"/>
  </si>
  <si>
    <t>절대보호구역</t>
    <phoneticPr fontId="67" type="noConversion"/>
  </si>
  <si>
    <t>교육환경 보호에 관한 법률</t>
    <phoneticPr fontId="67" type="noConversion"/>
  </si>
  <si>
    <t>준보전산지</t>
    <phoneticPr fontId="67" type="noConversion"/>
  </si>
  <si>
    <t>산지관리법</t>
    <phoneticPr fontId="67" type="noConversion"/>
  </si>
  <si>
    <t>보전산지</t>
    <phoneticPr fontId="67" type="noConversion"/>
  </si>
  <si>
    <t>문화재보호법</t>
    <phoneticPr fontId="67" type="noConversion"/>
  </si>
  <si>
    <t>역사문화환경보존지역</t>
    <phoneticPr fontId="67" type="noConversion"/>
  </si>
  <si>
    <t>문화재보존영향검토대상구역</t>
    <phoneticPr fontId="67" type="noConversion"/>
  </si>
  <si>
    <t>부산광역시지정문화재보호조례</t>
    <phoneticPr fontId="67" type="noConversion"/>
  </si>
  <si>
    <t>개발제한구역의 지정 및 관리에 
관한 특별조치법</t>
    <phoneticPr fontId="67" type="noConversion"/>
  </si>
  <si>
    <t>하천구역</t>
    <phoneticPr fontId="67" type="noConversion"/>
  </si>
  <si>
    <t>하천법</t>
    <phoneticPr fontId="67" type="noConversion"/>
  </si>
  <si>
    <t>홍수관리구역</t>
    <phoneticPr fontId="67" type="noConversion"/>
  </si>
  <si>
    <t>건축법</t>
    <phoneticPr fontId="67" type="noConversion"/>
  </si>
  <si>
    <t>경제자유구역</t>
    <phoneticPr fontId="67" type="noConversion"/>
  </si>
  <si>
    <t>산업시설구역</t>
    <phoneticPr fontId="67" type="noConversion"/>
  </si>
  <si>
    <t>산업집적활성화 및 공장설립에 관한 법률</t>
    <phoneticPr fontId="67" type="noConversion"/>
  </si>
  <si>
    <t>산업육성구역</t>
    <phoneticPr fontId="67" type="noConversion"/>
  </si>
  <si>
    <t>연구개발특구의육성에 관한 특별법</t>
    <phoneticPr fontId="67" type="noConversion"/>
  </si>
  <si>
    <t>경제자유규역의 지정 및 운영에 
관한 특별법</t>
    <phoneticPr fontId="67" type="noConversion"/>
  </si>
  <si>
    <t>연구개발특구</t>
    <phoneticPr fontId="67" type="noConversion"/>
  </si>
  <si>
    <t>교육.연구 및 사업화시설구역</t>
    <phoneticPr fontId="67" type="noConversion"/>
  </si>
  <si>
    <t>도시첨단산업단지</t>
    <phoneticPr fontId="67" type="noConversion"/>
  </si>
  <si>
    <t>산업입지 및 개발에 관한 법률</t>
    <phoneticPr fontId="67" type="noConversion"/>
  </si>
  <si>
    <t>제한보호구역</t>
    <phoneticPr fontId="67" type="noConversion"/>
  </si>
  <si>
    <t>군사기지 및 군사시설 보호법</t>
    <phoneticPr fontId="67" type="noConversion"/>
  </si>
  <si>
    <t>문화재보호구역</t>
    <phoneticPr fontId="67" type="noConversion"/>
  </si>
  <si>
    <t>현상변경허가 대상구역</t>
    <phoneticPr fontId="67" type="noConversion"/>
  </si>
  <si>
    <t>어항구역</t>
    <phoneticPr fontId="67" type="noConversion"/>
  </si>
  <si>
    <t>어촌.어항법</t>
    <phoneticPr fontId="67" type="noConversion"/>
  </si>
  <si>
    <t>도로구역</t>
    <phoneticPr fontId="67" type="noConversion"/>
  </si>
  <si>
    <t>도로법</t>
    <phoneticPr fontId="67" type="noConversion"/>
  </si>
  <si>
    <t>국가지정문화재구역</t>
    <phoneticPr fontId="67" type="noConversion"/>
  </si>
  <si>
    <t>습지보전법</t>
    <phoneticPr fontId="67" type="noConversion"/>
  </si>
  <si>
    <t>항만구역</t>
    <phoneticPr fontId="67" type="noConversion"/>
  </si>
  <si>
    <t>항만법</t>
    <phoneticPr fontId="67" type="noConversion"/>
  </si>
  <si>
    <t>재정비촉진지구</t>
    <phoneticPr fontId="67" type="noConversion"/>
  </si>
  <si>
    <t>도시재정비 촉진을 위한 특별법</t>
    <phoneticPr fontId="67" type="noConversion"/>
  </si>
  <si>
    <t>주거환경개선지구</t>
    <phoneticPr fontId="67" type="noConversion"/>
  </si>
  <si>
    <t>도시 및 주거환경정비법</t>
    <phoneticPr fontId="67" type="noConversion"/>
  </si>
  <si>
    <t>&lt;용도구역&gt;</t>
    <phoneticPr fontId="67" type="noConversion"/>
  </si>
  <si>
    <t>세분류(21개)</t>
    <phoneticPr fontId="67" type="noConversion"/>
  </si>
  <si>
    <t>특화경관지구</t>
    <phoneticPr fontId="67" type="noConversion"/>
  </si>
  <si>
    <t>역사문화환경보호지구</t>
    <phoneticPr fontId="67" type="noConversion"/>
  </si>
  <si>
    <t>시가지방재지구</t>
    <phoneticPr fontId="67" type="noConversion"/>
  </si>
  <si>
    <t>자연방재지구</t>
    <phoneticPr fontId="67" type="noConversion"/>
  </si>
  <si>
    <t>보호지구</t>
    <phoneticPr fontId="67" type="noConversion"/>
  </si>
  <si>
    <t>취락지구</t>
    <phoneticPr fontId="67" type="noConversion"/>
  </si>
  <si>
    <t>개발진흥지구</t>
    <phoneticPr fontId="67" type="noConversion"/>
  </si>
  <si>
    <t>지구단위계획구역</t>
    <phoneticPr fontId="67" type="noConversion"/>
  </si>
  <si>
    <t>개발행위허가제한지역</t>
    <phoneticPr fontId="67" type="noConversion"/>
  </si>
  <si>
    <t>중요시설물보호지구</t>
    <phoneticPr fontId="67" type="noConversion"/>
  </si>
  <si>
    <t>생태계보호지구</t>
    <phoneticPr fontId="67" type="noConversion"/>
  </si>
  <si>
    <t>군사기지 및 군사시설 보호구역</t>
    <phoneticPr fontId="67" type="noConversion"/>
  </si>
  <si>
    <t>시도지정문화재구역</t>
    <phoneticPr fontId="67" type="noConversion"/>
  </si>
  <si>
    <t>지적재조사사업지구</t>
    <phoneticPr fontId="67" type="noConversion"/>
  </si>
  <si>
    <t>부산광역시도시계획조례</t>
    <phoneticPr fontId="67" type="noConversion"/>
  </si>
  <si>
    <t>청소년수련지구</t>
    <phoneticPr fontId="67" type="noConversion"/>
  </si>
  <si>
    <t>청소년기본법</t>
    <phoneticPr fontId="67" type="noConversion"/>
  </si>
  <si>
    <t>기반시설부담구역</t>
    <phoneticPr fontId="67" type="noConversion"/>
  </si>
  <si>
    <t>공익용산지</t>
    <phoneticPr fontId="67" type="noConversion"/>
  </si>
  <si>
    <t>관광단지</t>
    <phoneticPr fontId="67" type="noConversion"/>
  </si>
  <si>
    <t>관광진흥법</t>
    <phoneticPr fontId="67" type="noConversion"/>
  </si>
  <si>
    <t>택지개발예정지구</t>
    <phoneticPr fontId="67" type="noConversion"/>
  </si>
  <si>
    <t>택지개발촉진법</t>
    <phoneticPr fontId="67" type="noConversion"/>
  </si>
  <si>
    <t>임업용산지</t>
    <phoneticPr fontId="67" type="noConversion"/>
  </si>
  <si>
    <t>공익임지</t>
    <phoneticPr fontId="67" type="noConversion"/>
  </si>
  <si>
    <t>산림법</t>
    <phoneticPr fontId="67" type="noConversion"/>
  </si>
  <si>
    <t>보전임지</t>
    <phoneticPr fontId="67" type="noConversion"/>
  </si>
  <si>
    <t>지원시설구역</t>
    <phoneticPr fontId="67" type="noConversion"/>
  </si>
  <si>
    <t>정비구역</t>
    <phoneticPr fontId="67" type="noConversion"/>
  </si>
  <si>
    <t>재개발구역</t>
    <phoneticPr fontId="67" type="noConversion"/>
  </si>
  <si>
    <t>상수원보호구역</t>
    <phoneticPr fontId="67" type="noConversion"/>
  </si>
  <si>
    <t>수도법</t>
    <phoneticPr fontId="67" type="noConversion"/>
  </si>
  <si>
    <t>소하천구역</t>
    <phoneticPr fontId="67" type="noConversion"/>
  </si>
  <si>
    <t>환경정비구역</t>
    <phoneticPr fontId="67" type="noConversion"/>
  </si>
  <si>
    <t>상수원관리규칙</t>
    <phoneticPr fontId="67" type="noConversion"/>
  </si>
  <si>
    <t>가지정문화재구역</t>
    <phoneticPr fontId="67" type="noConversion"/>
  </si>
  <si>
    <t>공공주택 특별법</t>
    <phoneticPr fontId="67" type="noConversion"/>
  </si>
  <si>
    <t>공공지원민간임대주택 공급촉진지구</t>
    <phoneticPr fontId="67" type="noConversion"/>
  </si>
  <si>
    <t>민간임대주택에관한특별법</t>
    <phoneticPr fontId="67" type="noConversion"/>
  </si>
  <si>
    <t>공공폐수처리구역</t>
    <phoneticPr fontId="67" type="noConversion"/>
  </si>
  <si>
    <t>물환경보전법</t>
    <phoneticPr fontId="67" type="noConversion"/>
  </si>
  <si>
    <t>규제자유특구</t>
    <phoneticPr fontId="67" type="noConversion"/>
  </si>
  <si>
    <t>규제자유특구 및 지역특화발전특구에 
대한 규제특례법</t>
    <phoneticPr fontId="67" type="noConversion"/>
  </si>
  <si>
    <t>도로보전입체구역</t>
    <phoneticPr fontId="67" type="noConversion"/>
  </si>
  <si>
    <t>마리나항만구역</t>
    <phoneticPr fontId="67" type="noConversion"/>
  </si>
  <si>
    <t>산림보호구역</t>
    <phoneticPr fontId="67" type="noConversion"/>
  </si>
  <si>
    <t>산림보호법</t>
    <phoneticPr fontId="67" type="noConversion"/>
  </si>
  <si>
    <t>산학융합지구</t>
    <phoneticPr fontId="67" type="noConversion"/>
  </si>
  <si>
    <t xml:space="preserve">공공시설구역 </t>
    <phoneticPr fontId="67" type="noConversion"/>
  </si>
  <si>
    <t>산지전용제한지역</t>
    <phoneticPr fontId="67" type="noConversion"/>
  </si>
  <si>
    <t>수상레저구역</t>
    <phoneticPr fontId="67" type="noConversion"/>
  </si>
  <si>
    <t>해수욕장의 이용 및 관리에 관한 법률</t>
    <phoneticPr fontId="67" type="noConversion"/>
  </si>
  <si>
    <t>수중레저활동구역</t>
    <phoneticPr fontId="67" type="noConversion"/>
  </si>
  <si>
    <t>수중레저활동의 안전 및 
활성화 등에 관한 법률</t>
    <phoneticPr fontId="67" type="noConversion"/>
  </si>
  <si>
    <t>자유무역지역</t>
    <phoneticPr fontId="67" type="noConversion"/>
  </si>
  <si>
    <t>전통사찰보존구역</t>
    <phoneticPr fontId="67" type="noConversion"/>
  </si>
  <si>
    <t>전통사찰의 보존 및 지원에 관한 법률</t>
    <phoneticPr fontId="67" type="noConversion"/>
  </si>
  <si>
    <t>조명환경관리구역</t>
    <phoneticPr fontId="67" type="noConversion"/>
  </si>
  <si>
    <t>인공조명에 의한 빛공해방지법</t>
    <phoneticPr fontId="67" type="noConversion"/>
  </si>
  <si>
    <t>지하수보전구역</t>
    <phoneticPr fontId="67" type="noConversion"/>
  </si>
  <si>
    <t>지하수법</t>
    <phoneticPr fontId="67" type="noConversion"/>
  </si>
  <si>
    <t>철도보호지구</t>
    <phoneticPr fontId="67" type="noConversion"/>
  </si>
  <si>
    <t>철도안전법</t>
    <phoneticPr fontId="67" type="noConversion"/>
  </si>
  <si>
    <t>토석채취제한지역</t>
    <phoneticPr fontId="67" type="noConversion"/>
  </si>
  <si>
    <t>공공주택지구</t>
    <phoneticPr fontId="67" type="noConversion"/>
  </si>
  <si>
    <t>친수구역</t>
    <phoneticPr fontId="67" type="noConversion"/>
  </si>
  <si>
    <t>친수구역활용에 관한 특별법</t>
    <phoneticPr fontId="67" type="noConversion"/>
  </si>
  <si>
    <t>항만재개발사업구역</t>
    <phoneticPr fontId="67" type="noConversion"/>
  </si>
  <si>
    <t>해양보호구역</t>
    <phoneticPr fontId="67" type="noConversion"/>
  </si>
  <si>
    <t>해양생태계의 보전 및 관리에 관한 법률</t>
    <phoneticPr fontId="67" type="noConversion"/>
  </si>
  <si>
    <t>해양산업클러스터</t>
    <phoneticPr fontId="67" type="noConversion"/>
  </si>
  <si>
    <t>해양산업클러스터의 지정 
및 육성에 관한 특별법</t>
    <phoneticPr fontId="67" type="noConversion"/>
  </si>
  <si>
    <t>마리나항만의 조성 및 
관리 등에 관한 법률</t>
    <phoneticPr fontId="67" type="noConversion"/>
  </si>
  <si>
    <t>&lt;국토의 계획 및 이용에 관한 법률에 따른 지역.지구 등&gt;</t>
    <phoneticPr fontId="67" type="noConversion"/>
  </si>
  <si>
    <t>관광지</t>
    <phoneticPr fontId="67" type="noConversion"/>
  </si>
  <si>
    <t>자연재해대책법</t>
    <phoneticPr fontId="67" type="noConversion"/>
  </si>
  <si>
    <t>초지</t>
    <phoneticPr fontId="67" type="noConversion"/>
  </si>
  <si>
    <t>개별공시지가</t>
    <phoneticPr fontId="67" type="noConversion"/>
  </si>
  <si>
    <t>(OOOO년OO월)</t>
    <phoneticPr fontId="67" type="noConversion"/>
  </si>
  <si>
    <t>OO법인</t>
    <phoneticPr fontId="67" type="noConversion"/>
  </si>
  <si>
    <t>지번</t>
    <phoneticPr fontId="67" type="noConversion"/>
  </si>
  <si>
    <t>지목</t>
    <phoneticPr fontId="67" type="noConversion"/>
  </si>
  <si>
    <t>제1종 구역</t>
    <phoneticPr fontId="67" type="noConversion"/>
  </si>
  <si>
    <t>제2종 구역</t>
    <phoneticPr fontId="67" type="noConversion"/>
  </si>
  <si>
    <t>제3종 구역</t>
    <phoneticPr fontId="67" type="noConversion"/>
  </si>
  <si>
    <t>공항소음 방지 및 소음대책지역 지원에 관한 법률</t>
    <phoneticPr fontId="67" type="noConversion"/>
  </si>
  <si>
    <t>전술항공작전기지</t>
    <phoneticPr fontId="67" type="noConversion"/>
  </si>
  <si>
    <t>비행안전제O구역</t>
    <phoneticPr fontId="67" type="noConversion"/>
  </si>
  <si>
    <t xml:space="preserve">무인도서 </t>
    <phoneticPr fontId="67" type="noConversion"/>
  </si>
  <si>
    <t>무인도서의 보전 및 관리에 관한 법률</t>
    <phoneticPr fontId="67" type="noConversion"/>
  </si>
  <si>
    <t xml:space="preserve">절대무인도서 </t>
    <phoneticPr fontId="67" type="noConversion"/>
  </si>
  <si>
    <t xml:space="preserve">이용가능무인도서 </t>
    <phoneticPr fontId="67" type="noConversion"/>
  </si>
  <si>
    <t xml:space="preserve">개발가능무인도서 </t>
    <phoneticPr fontId="67" type="noConversion"/>
  </si>
  <si>
    <t xml:space="preserve">준보전무인도서 </t>
    <phoneticPr fontId="67" type="noConversion"/>
  </si>
  <si>
    <t>전원개발사업구역</t>
    <phoneticPr fontId="67" type="noConversion"/>
  </si>
  <si>
    <t>전원개발촉진법</t>
    <phoneticPr fontId="67" type="noConversion"/>
  </si>
  <si>
    <t>일반산업단지</t>
    <phoneticPr fontId="67" type="noConversion"/>
  </si>
  <si>
    <t>지방산업단지</t>
    <phoneticPr fontId="67" type="noConversion"/>
  </si>
  <si>
    <t>재생사업지구</t>
    <phoneticPr fontId="67" type="noConversion"/>
  </si>
  <si>
    <t>온천원보호지구</t>
    <phoneticPr fontId="67" type="noConversion"/>
  </si>
  <si>
    <t>온천법</t>
    <phoneticPr fontId="67" type="noConversion"/>
  </si>
  <si>
    <t>산업지원구역</t>
    <phoneticPr fontId="67" type="noConversion"/>
  </si>
  <si>
    <t>녹지구역</t>
    <phoneticPr fontId="67" type="noConversion"/>
  </si>
  <si>
    <t>초지법</t>
    <phoneticPr fontId="67" type="noConversion"/>
  </si>
  <si>
    <t>국가산업단지</t>
    <phoneticPr fontId="67" type="noConversion"/>
  </si>
  <si>
    <t>등록문화재구역</t>
    <phoneticPr fontId="67" type="noConversion"/>
  </si>
  <si>
    <t>무역항</t>
    <phoneticPr fontId="67" type="noConversion"/>
  </si>
  <si>
    <t>연안항</t>
    <phoneticPr fontId="67" type="noConversion"/>
  </si>
  <si>
    <t>자연재해위험지구</t>
    <phoneticPr fontId="67" type="noConversion"/>
  </si>
  <si>
    <t>변전소</t>
    <phoneticPr fontId="67" type="noConversion"/>
  </si>
  <si>
    <t>전원개발촉진법</t>
    <phoneticPr fontId="67" type="noConversion"/>
  </si>
  <si>
    <t>교육환경보호구역</t>
    <phoneticPr fontId="67" type="noConversion"/>
  </si>
  <si>
    <t>온천지구</t>
    <phoneticPr fontId="67" type="noConversion"/>
  </si>
  <si>
    <t>항만배후단지</t>
    <phoneticPr fontId="67" type="noConversion"/>
  </si>
  <si>
    <t>사방지</t>
    <phoneticPr fontId="67" type="noConversion"/>
  </si>
  <si>
    <t>사방사업법</t>
    <phoneticPr fontId="67" type="noConversion"/>
  </si>
  <si>
    <t>시장정비구역</t>
    <phoneticPr fontId="67" type="noConversion"/>
  </si>
  <si>
    <t>전통시장 및 상점가 육성을 위한 특별법</t>
    <phoneticPr fontId="67" type="noConversion"/>
  </si>
  <si>
    <t>가로구역별 최고높이 제한지역</t>
    <phoneticPr fontId="67" type="noConversion"/>
  </si>
  <si>
    <t>특별건축구역</t>
    <phoneticPr fontId="67" type="noConversion"/>
  </si>
  <si>
    <t>건축법</t>
    <phoneticPr fontId="67" type="noConversion"/>
  </si>
  <si>
    <t>건축자산진흥구역</t>
    <phoneticPr fontId="67" type="noConversion"/>
  </si>
  <si>
    <t>한옥 등 건축자산의 진흥에 관한 법률</t>
    <phoneticPr fontId="67" type="noConversion"/>
  </si>
  <si>
    <t>건축허가.착공제한지역</t>
    <phoneticPr fontId="67" type="noConversion"/>
  </si>
  <si>
    <t>경쟁력강화사업지구</t>
    <phoneticPr fontId="67" type="noConversion"/>
  </si>
  <si>
    <t>노후거점산업단지의 활력증진 및 
경쟁력강화를 위한 특별법</t>
    <phoneticPr fontId="67" type="noConversion"/>
  </si>
  <si>
    <t>역사문화환경 특별보존지구</t>
    <phoneticPr fontId="67" type="noConversion"/>
  </si>
  <si>
    <t>고도 보존에 관한 특별법</t>
    <phoneticPr fontId="67" type="noConversion"/>
  </si>
  <si>
    <t>골재채취단지</t>
    <phoneticPr fontId="67" type="noConversion"/>
  </si>
  <si>
    <t>골재채취법</t>
    <phoneticPr fontId="67" type="noConversion"/>
  </si>
  <si>
    <t>공원마을지구</t>
    <phoneticPr fontId="67" type="noConversion"/>
  </si>
  <si>
    <t>자연공원법</t>
    <phoneticPr fontId="67" type="noConversion"/>
  </si>
  <si>
    <t>공원문화유산지구</t>
    <phoneticPr fontId="67" type="noConversion"/>
  </si>
  <si>
    <t>공원자연보존지구</t>
    <phoneticPr fontId="67" type="noConversion"/>
  </si>
  <si>
    <t>공원자연환경지구</t>
    <phoneticPr fontId="67" type="noConversion"/>
  </si>
  <si>
    <t>수도법</t>
    <phoneticPr fontId="67" type="noConversion"/>
  </si>
  <si>
    <t>공장설립 승인지역</t>
    <phoneticPr fontId="67" type="noConversion"/>
  </si>
  <si>
    <t>공장설립 제한지역</t>
    <phoneticPr fontId="67" type="noConversion"/>
  </si>
  <si>
    <t>공장입지 유도지구</t>
    <phoneticPr fontId="67" type="noConversion"/>
  </si>
  <si>
    <t>산업입지 및 개발에 관한 법률</t>
    <phoneticPr fontId="67" type="noConversion"/>
  </si>
  <si>
    <t>공항.비행장개발예정지역</t>
    <phoneticPr fontId="67" type="noConversion"/>
  </si>
  <si>
    <t>공항시설법</t>
    <phoneticPr fontId="67" type="noConversion"/>
  </si>
  <si>
    <t>공항구역</t>
    <phoneticPr fontId="67" type="noConversion"/>
  </si>
  <si>
    <t>관계지역</t>
    <phoneticPr fontId="67" type="noConversion"/>
  </si>
  <si>
    <t>지속가능 교통물류 발전법</t>
    <phoneticPr fontId="67" type="noConversion"/>
  </si>
  <si>
    <t>교통물류권역</t>
    <phoneticPr fontId="67" type="noConversion"/>
  </si>
  <si>
    <t>교통물류거점</t>
    <phoneticPr fontId="67" type="noConversion"/>
  </si>
  <si>
    <t>국가통합교통체계효율화법</t>
    <phoneticPr fontId="67" type="noConversion"/>
  </si>
  <si>
    <t>국가혁신융복합단지</t>
    <phoneticPr fontId="67" type="noConversion"/>
  </si>
  <si>
    <t>국가균형발전 특별법</t>
    <phoneticPr fontId="67" type="noConversion"/>
  </si>
  <si>
    <t>국립수목원완충지역</t>
    <phoneticPr fontId="67" type="noConversion"/>
  </si>
  <si>
    <t>수목원.정원의 조성 및 진흥에 관한 법률</t>
    <phoneticPr fontId="67" type="noConversion"/>
  </si>
  <si>
    <t>국제과학비즈니스벨트</t>
    <phoneticPr fontId="67" type="noConversion"/>
  </si>
  <si>
    <t>붕괴위험지역</t>
    <phoneticPr fontId="67" type="noConversion"/>
  </si>
  <si>
    <t>급경사지 재해예방에 관한 법률</t>
    <phoneticPr fontId="67" type="noConversion"/>
  </si>
  <si>
    <t>기반시설부담구역</t>
    <phoneticPr fontId="67" type="noConversion"/>
  </si>
  <si>
    <t>국토의 계획 및 이용에 관한 법률</t>
    <phoneticPr fontId="67" type="noConversion"/>
  </si>
  <si>
    <t>기업도시개발구역</t>
    <phoneticPr fontId="67" type="noConversion"/>
  </si>
  <si>
    <t>기업도시개발 특별법</t>
    <phoneticPr fontId="67" type="noConversion"/>
  </si>
  <si>
    <t>기초생활권</t>
    <phoneticPr fontId="67" type="noConversion"/>
  </si>
  <si>
    <t>긴급해양보호구역</t>
    <phoneticPr fontId="67" type="noConversion"/>
  </si>
  <si>
    <t>노외주차장 설치제한지역</t>
    <phoneticPr fontId="67" type="noConversion"/>
  </si>
  <si>
    <t>주차장법</t>
    <phoneticPr fontId="67" type="noConversion"/>
  </si>
  <si>
    <t>농촌진흥지역</t>
    <phoneticPr fontId="67" type="noConversion"/>
  </si>
  <si>
    <t>농지법</t>
    <phoneticPr fontId="67" type="noConversion"/>
  </si>
  <si>
    <t>도시.군계획시설의 부지</t>
    <phoneticPr fontId="67" type="noConversion"/>
  </si>
  <si>
    <t>국토의 계획 및 이용에 관한 법률</t>
    <phoneticPr fontId="67" type="noConversion"/>
  </si>
  <si>
    <t>도시개발구역</t>
    <phoneticPr fontId="67" type="noConversion"/>
  </si>
  <si>
    <t>도시개발법</t>
    <phoneticPr fontId="67" type="noConversion"/>
  </si>
  <si>
    <t>도시생태현황지도</t>
    <phoneticPr fontId="67" type="noConversion"/>
  </si>
  <si>
    <t>자연환경보전법</t>
    <phoneticPr fontId="67" type="noConversion"/>
  </si>
  <si>
    <t>도시자연공원구역</t>
    <phoneticPr fontId="67" type="noConversion"/>
  </si>
  <si>
    <t>도시공원 및 녹지 등에 관한 법률</t>
    <phoneticPr fontId="67" type="noConversion"/>
  </si>
  <si>
    <t>도시재생선도지역</t>
    <phoneticPr fontId="67" type="noConversion"/>
  </si>
  <si>
    <t>도시재생 활성화 및 지원에 관한 특별법</t>
    <phoneticPr fontId="67" type="noConversion"/>
  </si>
  <si>
    <t>도시재생혁신지구</t>
    <phoneticPr fontId="67" type="noConversion"/>
  </si>
  <si>
    <t>도시재생활성화지역</t>
    <phoneticPr fontId="67" type="noConversion"/>
  </si>
  <si>
    <t>묘지 등 설치제한지역</t>
    <phoneticPr fontId="67" type="noConversion"/>
  </si>
  <si>
    <t>장사 등에 관한 법률</t>
    <phoneticPr fontId="67" type="noConversion"/>
  </si>
  <si>
    <t>무선방위측정장치보호구역</t>
    <phoneticPr fontId="67" type="noConversion"/>
  </si>
  <si>
    <t>전파법</t>
    <phoneticPr fontId="67" type="noConversion"/>
  </si>
  <si>
    <t>배출시설설치제한지역</t>
    <phoneticPr fontId="67" type="noConversion"/>
  </si>
  <si>
    <t>물환경보전법</t>
    <phoneticPr fontId="67" type="noConversion"/>
  </si>
  <si>
    <t>벤처기업육성촉진지구</t>
    <phoneticPr fontId="67" type="noConversion"/>
  </si>
  <si>
    <t>벤처기업육성에 관한 특별조치법</t>
    <phoneticPr fontId="67" type="noConversion"/>
  </si>
  <si>
    <t>복합용도지구</t>
    <phoneticPr fontId="67" type="noConversion"/>
  </si>
  <si>
    <t>산업기술단지</t>
    <phoneticPr fontId="67" type="noConversion"/>
  </si>
  <si>
    <t>산업기술단지 지원에 관한 특례법</t>
    <phoneticPr fontId="67" type="noConversion"/>
  </si>
  <si>
    <t>산업위기대응특별지역</t>
    <phoneticPr fontId="67" type="noConversion"/>
  </si>
  <si>
    <t>국가균형발전 특별법</t>
    <phoneticPr fontId="67" type="noConversion"/>
  </si>
  <si>
    <t>상권활성활구역</t>
    <phoneticPr fontId="67" type="noConversion"/>
  </si>
  <si>
    <t>전통시장 및 상점가 육성을 위한 특별법</t>
    <phoneticPr fontId="67" type="noConversion"/>
  </si>
  <si>
    <t>생태.경관보전지역</t>
    <phoneticPr fontId="67" type="noConversion"/>
  </si>
  <si>
    <t>자연환경보전법</t>
    <phoneticPr fontId="67" type="noConversion"/>
  </si>
  <si>
    <t>성장촉진지역</t>
    <phoneticPr fontId="67" type="noConversion"/>
  </si>
  <si>
    <t>소음대책지역</t>
    <phoneticPr fontId="67" type="noConversion"/>
  </si>
  <si>
    <t>공항소음 방지 및 소음대책지역 
지원에 관한 법률</t>
    <phoneticPr fontId="67" type="noConversion"/>
  </si>
  <si>
    <t>소하천예정지</t>
    <phoneticPr fontId="67" type="noConversion"/>
  </si>
  <si>
    <t>소하천정비법</t>
    <phoneticPr fontId="67" type="noConversion"/>
  </si>
  <si>
    <t>수목원조성예정지</t>
    <phoneticPr fontId="67" type="noConversion"/>
  </si>
  <si>
    <t>수목원.정원의 조성 및 진흥에 관한 법률</t>
    <phoneticPr fontId="67" type="noConversion"/>
  </si>
  <si>
    <t>습지개선지역</t>
    <phoneticPr fontId="67" type="noConversion"/>
  </si>
  <si>
    <t>습지보호지역</t>
    <phoneticPr fontId="67" type="noConversion"/>
  </si>
  <si>
    <t>습지주변관리지역</t>
    <phoneticPr fontId="67" type="noConversion"/>
  </si>
  <si>
    <t>시험림구역</t>
    <phoneticPr fontId="67" type="noConversion"/>
  </si>
  <si>
    <t>산림자원의 조성 및 관리에 관한 법률</t>
    <phoneticPr fontId="67" type="noConversion"/>
  </si>
  <si>
    <t>신항만건설예정지역</t>
    <phoneticPr fontId="67" type="noConversion"/>
  </si>
  <si>
    <t>신항만건설촉진법</t>
    <phoneticPr fontId="67" type="noConversion"/>
  </si>
  <si>
    <t>야생생물보호구역</t>
    <phoneticPr fontId="67" type="noConversion"/>
  </si>
  <si>
    <t>야생생물 보호 및 관리에 관한 법률</t>
    <phoneticPr fontId="67" type="noConversion"/>
  </si>
  <si>
    <t>야생생물특별보호구역</t>
    <phoneticPr fontId="67" type="noConversion"/>
  </si>
  <si>
    <t>어촌특화발전계획구역</t>
    <phoneticPr fontId="67" type="noConversion"/>
  </si>
  <si>
    <t>어촌특화발전 지원 특별법</t>
    <phoneticPr fontId="67" type="noConversion"/>
  </si>
  <si>
    <t>에너지산업융복합단지</t>
    <phoneticPr fontId="67" type="noConversion"/>
  </si>
  <si>
    <t>역세권개발구역</t>
    <phoneticPr fontId="67" type="noConversion"/>
  </si>
  <si>
    <t>역세권의 개발 및 이용에 관한 법률</t>
    <phoneticPr fontId="67" type="noConversion"/>
  </si>
  <si>
    <t>연안침식관리구역</t>
    <phoneticPr fontId="67" type="noConversion"/>
  </si>
  <si>
    <t>연안관리법</t>
    <phoneticPr fontId="67" type="noConversion"/>
  </si>
  <si>
    <t>연안육역</t>
    <phoneticPr fontId="67" type="noConversion"/>
  </si>
  <si>
    <t>연안해역</t>
    <phoneticPr fontId="67" type="noConversion"/>
  </si>
  <si>
    <t>온천공보호구역</t>
    <phoneticPr fontId="67" type="noConversion"/>
  </si>
  <si>
    <t>온천법</t>
    <phoneticPr fontId="67" type="noConversion"/>
  </si>
  <si>
    <t>백두대간보호지역</t>
    <phoneticPr fontId="67" type="noConversion"/>
  </si>
  <si>
    <t>백두대간 보호에 관한 법률</t>
    <phoneticPr fontId="67" type="noConversion"/>
  </si>
  <si>
    <t>유치지역</t>
    <phoneticPr fontId="67" type="noConversion"/>
  </si>
  <si>
    <t>산업집적활성화 및 공장설립에 관한 법률</t>
    <phoneticPr fontId="67" type="noConversion"/>
  </si>
  <si>
    <t>입체적도로구역</t>
    <phoneticPr fontId="67" type="noConversion"/>
  </si>
  <si>
    <t>도로법</t>
    <phoneticPr fontId="67" type="noConversion"/>
  </si>
  <si>
    <t>자연재해위험개선지구</t>
    <phoneticPr fontId="67" type="noConversion"/>
  </si>
  <si>
    <t>자연재해대책법</t>
    <phoneticPr fontId="67" type="noConversion"/>
  </si>
  <si>
    <t>조경진흥단지</t>
    <phoneticPr fontId="67" type="noConversion"/>
  </si>
  <si>
    <t>조경진흥법</t>
    <phoneticPr fontId="67" type="noConversion"/>
  </si>
  <si>
    <t>지식기반산업집적지구</t>
    <phoneticPr fontId="67" type="noConversion"/>
  </si>
  <si>
    <t>지역개발사업구역</t>
    <phoneticPr fontId="67" type="noConversion"/>
  </si>
  <si>
    <t>지역개발 및 지원에 관한 법률</t>
    <phoneticPr fontId="67" type="noConversion"/>
  </si>
  <si>
    <t>지역특화발전특구</t>
    <phoneticPr fontId="67" type="noConversion"/>
  </si>
  <si>
    <t>지역활성화지역</t>
    <phoneticPr fontId="67" type="noConversion"/>
  </si>
  <si>
    <t>첨단의료복합단지</t>
    <phoneticPr fontId="67" type="noConversion"/>
  </si>
  <si>
    <t>첨단의료복합단지 지정 및 
지원에 관한 특별법</t>
    <phoneticPr fontId="67" type="noConversion"/>
  </si>
  <si>
    <t>토양보전대책지역</t>
    <phoneticPr fontId="67" type="noConversion"/>
  </si>
  <si>
    <t>토양환경보전법</t>
    <phoneticPr fontId="67" type="noConversion"/>
  </si>
  <si>
    <t>투자선도지구</t>
    <phoneticPr fontId="67" type="noConversion"/>
  </si>
  <si>
    <t>지역개발 및 지원에 관한 법률</t>
    <phoneticPr fontId="67" type="noConversion"/>
  </si>
  <si>
    <t>특별관리지역</t>
    <phoneticPr fontId="67" type="noConversion"/>
  </si>
  <si>
    <t>공공주택 특별법</t>
    <phoneticPr fontId="67" type="noConversion"/>
  </si>
  <si>
    <t>특별관리해역</t>
    <phoneticPr fontId="67" type="noConversion"/>
  </si>
  <si>
    <t>해양환경관리법</t>
    <phoneticPr fontId="67" type="noConversion"/>
  </si>
  <si>
    <t>특별대책지역</t>
    <phoneticPr fontId="67" type="noConversion"/>
  </si>
  <si>
    <t>환경정책기본법</t>
    <phoneticPr fontId="67" type="noConversion"/>
  </si>
  <si>
    <t>특별재난지역</t>
    <phoneticPr fontId="67" type="noConversion"/>
  </si>
  <si>
    <t>재난 및 안전관리기본법</t>
    <phoneticPr fontId="67" type="noConversion"/>
  </si>
  <si>
    <t>특별재생지역</t>
    <phoneticPr fontId="67" type="noConversion"/>
  </si>
  <si>
    <t>도시재생 활성화 및 지원에 관한 특별법</t>
    <phoneticPr fontId="67" type="noConversion"/>
  </si>
  <si>
    <t>특정용도제한지구</t>
    <phoneticPr fontId="67" type="noConversion"/>
  </si>
  <si>
    <t>피난안전구역</t>
    <phoneticPr fontId="67" type="noConversion"/>
  </si>
  <si>
    <t>초고등 및 지하연계 복합건축물 재난관리에 관한 특별법</t>
    <phoneticPr fontId="67" type="noConversion"/>
  </si>
  <si>
    <t>해안권 또는 내륙권 개발구역</t>
    <phoneticPr fontId="67" type="noConversion"/>
  </si>
  <si>
    <t>동.서.남해안 및 내륙권 발전 특별법</t>
    <phoneticPr fontId="67" type="noConversion"/>
  </si>
  <si>
    <t>해양관광진흥지구</t>
    <phoneticPr fontId="67" type="noConversion"/>
  </si>
  <si>
    <t>해일위험지구</t>
    <phoneticPr fontId="67" type="noConversion"/>
  </si>
  <si>
    <t>혁신성장진흥구역</t>
    <phoneticPr fontId="67" type="noConversion"/>
  </si>
  <si>
    <t>스마트도시 조성 및 
산업진흥 등에 관한 법률</t>
    <phoneticPr fontId="67" type="noConversion"/>
  </si>
  <si>
    <t>초고등 및 지하연계 복합건축물 
재난관리에 관한 특별법</t>
    <phoneticPr fontId="67" type="noConversion"/>
  </si>
  <si>
    <t>자유무역지역의 지정 및 운영에 
관한 법률</t>
    <phoneticPr fontId="67" type="noConversion"/>
  </si>
  <si>
    <t>국제과학비즈니스벨트 조성 
및 지원에 관한 특별법</t>
    <phoneticPr fontId="67" type="noConversion"/>
  </si>
  <si>
    <t>에너지산업융복합단지의 지정 
및 육성에 관한 특별법</t>
    <phoneticPr fontId="67" type="noConversion"/>
  </si>
  <si>
    <t>다른 법령 등 저촉</t>
    <phoneticPr fontId="67" type="noConversion"/>
  </si>
  <si>
    <t xml:space="preserve">토지이용계획원 상 용도지역,용도지구,용도구역 등 </t>
    <phoneticPr fontId="67" type="noConversion"/>
  </si>
  <si>
    <t>국토개발법 저촉
(용도지구, 용도구역)</t>
    <phoneticPr fontId="67" type="noConversion"/>
  </si>
  <si>
    <t>토지이용계획원 상 
① 용도지역은 선택
② 용도지구, 용도구역이 있으면 O, 없으면 X
③ 다른 법령 등에 따른 지역·지구 등에 해당되면 O, 없으면 X
   ※ 금정구 금성동 848번지의 경우, [용도지역: 자연녹지지역 / 용도지구,용도구역: O / 다른법령 등에 따른 지역.지구 등: X]</t>
  </si>
  <si>
    <t xml:space="preserve"> 2020년 분묘보상액 지급 단가</t>
    <phoneticPr fontId="67" type="noConversion"/>
  </si>
  <si>
    <t>2021.1.1</t>
    <phoneticPr fontId="67" type="noConversion"/>
  </si>
  <si>
    <t>(기준일: 2023년 6월 30일)</t>
    <phoneticPr fontId="67" type="noConversion"/>
  </si>
  <si>
    <t>2023.6.30.</t>
    <phoneticPr fontId="67" type="noConversion"/>
  </si>
  <si>
    <t>2021.9.1</t>
    <phoneticPr fontId="67" type="noConversion"/>
  </si>
  <si>
    <t>2022.1.1</t>
    <phoneticPr fontId="67" type="noConversion"/>
  </si>
  <si>
    <t>2023.1.1</t>
    <phoneticPr fontId="67" type="noConversion"/>
  </si>
  <si>
    <t>2020.4.2.</t>
  </si>
  <si>
    <t>2021.5.31</t>
  </si>
  <si>
    <t>2022.3.8</t>
  </si>
  <si>
    <t>2023.2.7.</t>
    <phoneticPr fontId="67" type="noConversion"/>
  </si>
  <si>
    <t/>
  </si>
  <si>
    <t>물탱크</t>
  </si>
  <si>
    <t>식</t>
  </si>
  <si>
    <t>화단</t>
  </si>
  <si>
    <t>단풍나무</t>
  </si>
  <si>
    <t>사용 또는 수용할 토지 및 소유권 이외의 권리자 조서(지하보상)</t>
    <phoneticPr fontId="67" type="noConversion"/>
  </si>
  <si>
    <t>세목고시일련번호</t>
    <phoneticPr fontId="67" type="noConversion"/>
  </si>
  <si>
    <t>토피
(m)</t>
    <phoneticPr fontId="67" type="noConversion"/>
  </si>
  <si>
    <t>범위
(평균해
수면기준)</t>
    <phoneticPr fontId="67" type="noConversion"/>
  </si>
  <si>
    <t>지하권깊이
산출근거</t>
    <phoneticPr fontId="67" type="noConversion"/>
  </si>
  <si>
    <t>소유지분</t>
    <phoneticPr fontId="67" type="noConversion"/>
  </si>
  <si>
    <t>감정평가 법인 평균</t>
    <phoneticPr fontId="67" type="noConversion"/>
  </si>
  <si>
    <t>지하권
보상면적</t>
    <phoneticPr fontId="67" type="noConversion"/>
  </si>
  <si>
    <t>등기주소</t>
    <phoneticPr fontId="67" type="noConversion"/>
  </si>
  <si>
    <t>송달주소</t>
    <phoneticPr fontId="67" type="noConversion"/>
  </si>
  <si>
    <t>주민
등록번호</t>
    <phoneticPr fontId="67" type="noConversion"/>
  </si>
  <si>
    <t>사상</t>
    <phoneticPr fontId="67" type="noConversion"/>
  </si>
  <si>
    <t>엄궁</t>
    <phoneticPr fontId="67" type="noConversion"/>
  </si>
  <si>
    <t>141-30</t>
    <phoneticPr fontId="67" type="noConversion"/>
  </si>
  <si>
    <t>141-54</t>
    <phoneticPr fontId="67" type="noConversion"/>
  </si>
  <si>
    <t>장</t>
    <phoneticPr fontId="67" type="noConversion"/>
  </si>
  <si>
    <t>공장용지</t>
    <phoneticPr fontId="67" type="noConversion"/>
  </si>
  <si>
    <t>1/1</t>
    <phoneticPr fontId="67" type="noConversion"/>
  </si>
  <si>
    <t>141-21</t>
    <phoneticPr fontId="67" type="noConversion"/>
  </si>
  <si>
    <t>대</t>
    <phoneticPr fontId="67" type="noConversion"/>
  </si>
  <si>
    <t>대지</t>
    <phoneticPr fontId="67" type="noConversion"/>
  </si>
  <si>
    <t>141-20</t>
    <phoneticPr fontId="67" type="noConversion"/>
  </si>
  <si>
    <t>141-52</t>
    <phoneticPr fontId="67" type="noConversion"/>
  </si>
  <si>
    <t>주</t>
    <phoneticPr fontId="67" type="noConversion"/>
  </si>
  <si>
    <t>주유소</t>
    <phoneticPr fontId="67" type="noConversion"/>
  </si>
  <si>
    <t>1</t>
    <phoneticPr fontId="67" type="noConversion"/>
  </si>
  <si>
    <t>영업보상</t>
    <phoneticPr fontId="67" type="noConversion"/>
  </si>
  <si>
    <t>식</t>
    <phoneticPr fontId="67" type="noConversion"/>
  </si>
  <si>
    <t>아스팔트 믹싱플랜트</t>
  </si>
  <si>
    <t>골재공급 장치1</t>
  </si>
  <si>
    <t>COLD BIN(콜드빈) : 18㎥</t>
  </si>
  <si>
    <t>골재공급 장치2</t>
  </si>
  <si>
    <t>골재공급 장치3</t>
  </si>
  <si>
    <t>골재공급 장치4</t>
  </si>
  <si>
    <t>골재공급 장치5</t>
  </si>
  <si>
    <t>골재가열장치1</t>
  </si>
  <si>
    <t>골재가열장치2</t>
  </si>
  <si>
    <t>골재가열장치3</t>
  </si>
  <si>
    <t>골재 선별 및 저장 장치1</t>
  </si>
  <si>
    <t>골재 선별 및 저장 장치2</t>
  </si>
  <si>
    <t>골재 선별 및 저장 장치3</t>
  </si>
  <si>
    <t>계량 장치1</t>
  </si>
  <si>
    <t>계량 장치2</t>
  </si>
  <si>
    <t>계량 장치3</t>
  </si>
  <si>
    <t>혼합장치1</t>
  </si>
  <si>
    <t>혼합장치2</t>
  </si>
  <si>
    <t>혼합장치3</t>
  </si>
  <si>
    <t>석분 및 더스트 공급장치1</t>
  </si>
  <si>
    <t>석분 및 더스트 공급장치2</t>
  </si>
  <si>
    <t>석분 및 더스트 공급장치3</t>
  </si>
  <si>
    <t>석분 및 더스트 공급장치4</t>
  </si>
  <si>
    <t>석분 및 더스트 공급장치5</t>
  </si>
  <si>
    <t>석분 및 더스트 공급장치6</t>
  </si>
  <si>
    <t>아스팔드 공급 장치1</t>
  </si>
  <si>
    <t>아스팔드 공급 장치2</t>
  </si>
  <si>
    <t>아스팔드 공급 장치3</t>
  </si>
  <si>
    <t>아스팔드 공급 장치4</t>
  </si>
  <si>
    <t>핫 오일 순환장치</t>
  </si>
  <si>
    <t>GAS 연료 공급 장치1</t>
  </si>
  <si>
    <t>GAS 연료 공급 장치2</t>
  </si>
  <si>
    <t>전기 공급 장치1</t>
  </si>
  <si>
    <t>전기 공급 장치2</t>
  </si>
  <si>
    <t>전기 공급 장치3</t>
  </si>
  <si>
    <t>전기 공급 장치4</t>
  </si>
  <si>
    <t>전기 공급 장치5</t>
  </si>
  <si>
    <t>에어 공급장치1</t>
  </si>
  <si>
    <t>에어 공급장치2</t>
  </si>
  <si>
    <t>에어 공급장치3</t>
  </si>
  <si>
    <t>집진장치1</t>
  </si>
  <si>
    <t>집진장치2</t>
  </si>
  <si>
    <t>집진장치3</t>
  </si>
  <si>
    <t>집진장치4</t>
  </si>
  <si>
    <t>기타시설1</t>
  </si>
  <si>
    <t>기타시설2</t>
  </si>
  <si>
    <t>기타시설3</t>
  </si>
  <si>
    <t>차양</t>
  </si>
  <si>
    <t>바닥포장</t>
  </si>
  <si>
    <t>계단</t>
  </si>
  <si>
    <t>CCTV시설</t>
  </si>
  <si>
    <t>FULLY AUTOMATIC OPERATION(완전자동 운전 시스템)
모델:KIPCOAP-3000/믹서용량:4,000kg/회(batch)
등시설일체포함</t>
    <phoneticPr fontId="67" type="noConversion"/>
  </si>
  <si>
    <t>BELT  FEEDER(벨트 피더) : W0.75m</t>
    <phoneticPr fontId="67" type="noConversion"/>
  </si>
  <si>
    <t>HORIZONTAL BELT CONVEYOR(수평 벨트컨베이어)
W0.9mX32m</t>
    <phoneticPr fontId="67" type="noConversion"/>
  </si>
  <si>
    <t>INCLINED BELT CONVEYOR(경사 벨트컨베이어)
W0.9m×12m</t>
    <phoneticPr fontId="67" type="noConversion"/>
  </si>
  <si>
    <t>OVER SIZE SCREEN(오버사이즈 스크린)
골재공급장치모터포함</t>
    <phoneticPr fontId="67" type="noConversion"/>
  </si>
  <si>
    <t>DRY KILN(드라이 킬른) : 240 ton/HR</t>
    <phoneticPr fontId="67" type="noConversion"/>
  </si>
  <si>
    <t>범양써머텍사 CC800,버너제어판, 가스배관,모터30kw 등 시설일체 포함</t>
    <phoneticPr fontId="67" type="noConversion"/>
  </si>
  <si>
    <t>HOT ELEVATOR(핫 엘리베이터) 240ton/HR 공재가열장치 모터 포함</t>
    <phoneticPr fontId="67" type="noConversion"/>
  </si>
  <si>
    <t>VIBRATING SCREEN(진동 스크린)</t>
    <phoneticPr fontId="67" type="noConversion"/>
  </si>
  <si>
    <t>HOT BIN(핫 빈) : 5BIN</t>
    <phoneticPr fontId="67" type="noConversion"/>
  </si>
  <si>
    <t>OVER FLOW HOPPER(오버 플로우 호퍼)
골재선별및저장장치모터포함</t>
    <phoneticPr fontId="67" type="noConversion"/>
  </si>
  <si>
    <t>GRAVEL SCALE HOPPER(자갈 스케일 호퍼)</t>
    <phoneticPr fontId="67" type="noConversion"/>
  </si>
  <si>
    <t>ASPHALT SCALE HOPPER(아스팔트 스케일 호퍼)</t>
    <phoneticPr fontId="67" type="noConversion"/>
  </si>
  <si>
    <t>FILLER &amp; DUST SCALE HOPPER(필러 &amp; 더스트 스케일 호퍼)</t>
    <phoneticPr fontId="67" type="noConversion"/>
  </si>
  <si>
    <t>PUG MIXER(퍼그 믹서) AP-3000</t>
    <phoneticPr fontId="67" type="noConversion"/>
  </si>
  <si>
    <t>MAIN FRAME &amp; WALK(메인 프레임 &amp; 작업대)</t>
    <phoneticPr fontId="67" type="noConversion"/>
  </si>
  <si>
    <t>ASPHALT SPRAT PUMP UNIT(아스팔트 스프레이 펌프 유닛) 본체 배관 및 발브 등 일체 포함</t>
    <phoneticPr fontId="67" type="noConversion"/>
  </si>
  <si>
    <t>FILLER &amp; DUST SILO(필러 &amp; 더스트 사일로) : 75ton</t>
    <phoneticPr fontId="67" type="noConversion"/>
  </si>
  <si>
    <t>F/D BUCKET ELEVATOR(필러/더스트 버킷 엘리베이터) :
35ton/HR</t>
    <phoneticPr fontId="67" type="noConversion"/>
  </si>
  <si>
    <t>FULLER &amp; DUST BIN(필러 &amp; 더스트 빈) :1.6㎥</t>
    <phoneticPr fontId="67" type="noConversion"/>
  </si>
  <si>
    <t>FULLER &amp; DUST FEEDER(필러 &amp; 더스트 피더)</t>
    <phoneticPr fontId="67" type="noConversion"/>
  </si>
  <si>
    <t>D/F SCREW CONVEYOR(더스트/필러 스크류 컨베이어)</t>
    <phoneticPr fontId="67" type="noConversion"/>
  </si>
  <si>
    <t>F/D RETURN SCREW(필러/더스트 리턴 스크류)
집진기및모터포함</t>
    <phoneticPr fontId="67" type="noConversion"/>
  </si>
  <si>
    <t>ASPHALT TANK(아스팔트 탱크) :150,000리터</t>
    <phoneticPr fontId="67" type="noConversion"/>
  </si>
  <si>
    <t>ASPHALT TANK(아스팔트 탱크) :100,000리터</t>
    <phoneticPr fontId="67" type="noConversion"/>
  </si>
  <si>
    <t>ASPHALT SUPPLY PUMP UNIT(아스팔트 공급 펌프 유닛)</t>
    <phoneticPr fontId="67" type="noConversion"/>
  </si>
  <si>
    <t>ASPHALT DOUBLE PIPING(아스팔트 이중 배관)
모터및기타부속설비포함</t>
    <phoneticPr fontId="67" type="noConversion"/>
  </si>
  <si>
    <t>ELECTRIC LIL HEATER(전기식 오일 히터)100KW</t>
    <phoneticPr fontId="67" type="noConversion"/>
  </si>
  <si>
    <t>가스 저장 탱크 및 배관시설</t>
    <phoneticPr fontId="67" type="noConversion"/>
  </si>
  <si>
    <t>가스 저장 탱크 2.4ton×2ea</t>
    <phoneticPr fontId="67" type="noConversion"/>
  </si>
  <si>
    <t>MCC PANEL(MCC 패널)콘덴셔 포함</t>
    <phoneticPr fontId="67" type="noConversion"/>
  </si>
  <si>
    <t>OPERATING PANEL(조작 패널)</t>
    <phoneticPr fontId="67" type="noConversion"/>
  </si>
  <si>
    <t>SUPER PRINTER(슈퍼 프린터)</t>
    <phoneticPr fontId="67" type="noConversion"/>
  </si>
  <si>
    <t>CCTV &amp; MANITOR</t>
    <phoneticPr fontId="67" type="noConversion"/>
  </si>
  <si>
    <t>ELECTRIC WIRE &amp; TRAY(전선 및 케이블 트레이)</t>
    <phoneticPr fontId="67" type="noConversion"/>
  </si>
  <si>
    <t>PISTON COMPRESSOR(피스톤 콤프레서) 15KW</t>
    <phoneticPr fontId="67" type="noConversion"/>
  </si>
  <si>
    <t>AIR DRYER &amp; COLLER(에어 드라이어 &amp; 쿨러)공냉식</t>
    <phoneticPr fontId="67" type="noConversion"/>
  </si>
  <si>
    <t>AIR PIPE LINE(에어 파이프 라인)</t>
    <phoneticPr fontId="67" type="noConversion"/>
  </si>
  <si>
    <t>DRY CYCLONE(드라이 사이클론)</t>
    <phoneticPr fontId="67" type="noConversion"/>
  </si>
  <si>
    <t>BAG FITER(백필터)1450㎥</t>
    <phoneticPr fontId="67" type="noConversion"/>
  </si>
  <si>
    <t>EXHAUST FAN &amp; DAMPER(배기팬 &amp; 댐퍼)1450㎥ × 400mmAQ</t>
    <phoneticPr fontId="67" type="noConversion"/>
  </si>
  <si>
    <t>STACK &amp; CHMNEY (굴뚝 및 연도)</t>
    <phoneticPr fontId="67" type="noConversion"/>
  </si>
  <si>
    <t>MOVING LIFT DECK(무빙 리프트 데크)</t>
    <phoneticPr fontId="67" type="noConversion"/>
  </si>
  <si>
    <t>운전실 컨테이너 및 지지대 등 포함</t>
    <phoneticPr fontId="67" type="noConversion"/>
  </si>
  <si>
    <t>제품 출하 온도 측정 장치 등 기타시설 일체  포함</t>
    <phoneticPr fontId="67" type="noConversion"/>
  </si>
  <si>
    <t>경량철골조 칼라강판지붕, 5×4m, 계단 및 작업대 등 시설일체 포함 (골재가열장치2 앞)</t>
    <phoneticPr fontId="67" type="noConversion"/>
  </si>
  <si>
    <t>콘크리트 (플랜트설비 하부)</t>
    <phoneticPr fontId="67" type="noConversion"/>
  </si>
  <si>
    <t>칼라강판, H4m</t>
    <phoneticPr fontId="67" type="noConversion"/>
  </si>
  <si>
    <t>철제, 3.5×0.6m</t>
    <phoneticPr fontId="67" type="noConversion"/>
  </si>
  <si>
    <t>3ea</t>
    <phoneticPr fontId="67" type="noConversion"/>
  </si>
  <si>
    <t>m</t>
    <phoneticPr fontId="67" type="noConversion"/>
  </si>
  <si>
    <t>제2종근린생활시설(사무소)(1층)</t>
  </si>
  <si>
    <t>위험물저장및처리시설(주유소)(1층)</t>
  </si>
  <si>
    <t>위험물저장및처리시설(주유소)(2층)</t>
  </si>
  <si>
    <t>제2종근린생활시설(사무소)(2층)</t>
  </si>
  <si>
    <t>위험물저장및처리시설(주유소)(3층)</t>
  </si>
  <si>
    <t>제2종근린생활시설(사무소)(3층)</t>
  </si>
  <si>
    <t>위험물저장및처리시설(주유소)(4층)</t>
  </si>
  <si>
    <t>위험물저장및처리시설(주유소)(4층)계단실 및 화장실</t>
  </si>
  <si>
    <t>제2종근린생활시설(사무소)(4층)</t>
  </si>
  <si>
    <t>캐노피, 위험물저장및처리시설(주유소)(4층)</t>
  </si>
  <si>
    <t>위험물저장및처리시설(주유소)5층</t>
  </si>
  <si>
    <t>계단탑(6층)</t>
  </si>
  <si>
    <t>주유기 시설</t>
  </si>
  <si>
    <t>유류저장실</t>
  </si>
  <si>
    <t>유류저장탱크시설</t>
  </si>
  <si>
    <t>동력인입 시설</t>
  </si>
  <si>
    <t>방호벽</t>
  </si>
  <si>
    <t>담장</t>
  </si>
  <si>
    <t>방진시설1</t>
  </si>
  <si>
    <t>방진시설2</t>
  </si>
  <si>
    <t>수도시설</t>
  </si>
  <si>
    <t>워셔액주입기</t>
  </si>
  <si>
    <t>콤프레셔</t>
  </si>
  <si>
    <t>현수막게시대</t>
  </si>
  <si>
    <t>유가현황판</t>
  </si>
  <si>
    <t>판매부스</t>
  </si>
  <si>
    <t>대형간판</t>
  </si>
  <si>
    <t>3단LED간판</t>
  </si>
  <si>
    <t>가격표 입간판</t>
  </si>
  <si>
    <t>천장간판</t>
  </si>
  <si>
    <t>2단LED간판</t>
  </si>
  <si>
    <t>외등</t>
  </si>
  <si>
    <t>간판기둥</t>
  </si>
  <si>
    <t>측면간판</t>
  </si>
  <si>
    <t>캐노피 차양막</t>
  </si>
  <si>
    <t>캐노피 차양막골조</t>
  </si>
  <si>
    <t>방진시설3</t>
  </si>
  <si>
    <t>위성안테나</t>
  </si>
  <si>
    <t>온수시설</t>
  </si>
  <si>
    <t>에어컨시설</t>
  </si>
  <si>
    <t>책상</t>
  </si>
  <si>
    <t>POS기</t>
  </si>
  <si>
    <t>통유리칸막이</t>
  </si>
  <si>
    <t>싱크대1</t>
  </si>
  <si>
    <t>싱크대2</t>
  </si>
  <si>
    <t>가벽1</t>
  </si>
  <si>
    <t>가벽2</t>
  </si>
  <si>
    <t>싱크대3</t>
  </si>
  <si>
    <t>테라스</t>
  </si>
  <si>
    <t>동백나무</t>
  </si>
  <si>
    <t>버드나무</t>
  </si>
  <si>
    <t>동산이전(5층)</t>
  </si>
  <si>
    <t>철근콘크리트조 스라브지붕</t>
    <phoneticPr fontId="67" type="noConversion"/>
  </si>
  <si>
    <t>㎡</t>
    <phoneticPr fontId="67" type="noConversion"/>
  </si>
  <si>
    <t>철근콘크리트조(일부벽체 판넬) 스라브지붕</t>
    <phoneticPr fontId="67" type="noConversion"/>
  </si>
  <si>
    <t>기타강구조(각파이프)  기타지붕(샌드위치판넬) / 2008년 증축신고 / 현재는 멸실</t>
    <phoneticPr fontId="67" type="noConversion"/>
  </si>
  <si>
    <t>일반철골구조  칼라강판지붕, 캐노피 간판, 조명시설 등 시설일체포함</t>
    <phoneticPr fontId="67" type="noConversion"/>
  </si>
  <si>
    <t>철근콘크리트조 스라브지붕 (3+2.5)×6m×1/2</t>
    <phoneticPr fontId="67" type="noConversion"/>
  </si>
  <si>
    <t xml:space="preserve"> (외부) 주유기 5ea, ,천장형 주유기 2ea, 주유기아일랜드 2ea(철근콘크리트,8.6m×1.1m, 3.5m×1.1m), 유수분리시설 등 시설일체 포함</t>
    <phoneticPr fontId="67" type="noConversion"/>
  </si>
  <si>
    <t>철근콘크리트조 27.4m×11.0m, H 4.0m(매립)</t>
    <phoneticPr fontId="67" type="noConversion"/>
  </si>
  <si>
    <t>유류저장탱크 12개  총 42만리터,  배관시설, 펌프시설, 방재시설, 유증기 통기관12ea, (유류주입구 12ea, 유루주입구 철제보호시설 3.4×0.5,H1m 포함) 등 시설일체 포함</t>
    <phoneticPr fontId="67" type="noConversion"/>
  </si>
  <si>
    <t>계약종별 : 산업용(갑) 저압
계약전력:55Kwh</t>
    <phoneticPr fontId="67" type="noConversion"/>
  </si>
  <si>
    <t>콘크리트 ,배수시설 등 시설일체 포함(외부)</t>
    <phoneticPr fontId="67" type="noConversion"/>
  </si>
  <si>
    <t>블록조, H2.1m(외부</t>
    <phoneticPr fontId="67" type="noConversion"/>
  </si>
  <si>
    <t>아연강판벽체 철제파이프기둥, H5.5m, 등 시설일체 포함(외부 양측)</t>
    <phoneticPr fontId="67" type="noConversion"/>
  </si>
  <si>
    <t>철제파이프 천막, H5.5m 등 시설일체 포함(외부우측)</t>
    <phoneticPr fontId="67" type="noConversion"/>
  </si>
  <si>
    <t>철제파이프 천막, H2m 등 시설일체 포함(외부우측)</t>
    <phoneticPr fontId="67" type="noConversion"/>
  </si>
  <si>
    <t>외부수도 (외부우측)</t>
    <phoneticPr fontId="67" type="noConversion"/>
  </si>
  <si>
    <t>조적조 및 화단내 수목(까마중,철쭉 등 수목일체), (4+7)×1.4m,H0.4m(외부 4층 사무실 앞)</t>
    <phoneticPr fontId="67" type="noConversion"/>
  </si>
  <si>
    <t>W-W200(외부)</t>
    <phoneticPr fontId="67" type="noConversion"/>
  </si>
  <si>
    <t>3.7kw(외부좌측)</t>
    <phoneticPr fontId="67" type="noConversion"/>
  </si>
  <si>
    <t>철제파이프, H5m×W6.5m(외부좌측)</t>
    <phoneticPr fontId="67" type="noConversion"/>
  </si>
  <si>
    <t>알루미늄, 1.7×0.6, H1.3m ×2ea(외부좌측)</t>
    <phoneticPr fontId="67" type="noConversion"/>
  </si>
  <si>
    <t>알루미늄, 3.5×0.6, H0.7m, 철제기둥 등 시설일체 포함(외부좌측)</t>
    <phoneticPr fontId="67" type="noConversion"/>
  </si>
  <si>
    <t>철제, 1.5×1.1, H1.9m(외부좌측)</t>
    <phoneticPr fontId="67" type="noConversion"/>
  </si>
  <si>
    <t>철제, 2.9×0.3, H6m, 철제기둥 0.3×0.4m, 콘크리트 기초 등 시설일체 포함(외부좌측)</t>
    <phoneticPr fontId="67" type="noConversion"/>
  </si>
  <si>
    <t>철제각파이프, H4m×W1.8m(외부좌측)</t>
    <phoneticPr fontId="67" type="noConversion"/>
  </si>
  <si>
    <t>철제, 0.9×21m(외부좌측)</t>
    <phoneticPr fontId="67" type="noConversion"/>
  </si>
  <si>
    <t>철제, 3.6×1m(외부 캐노피부착)</t>
    <phoneticPr fontId="67" type="noConversion"/>
  </si>
  <si>
    <t>철제각파이프, H3.3m×W0.9m(외부 중앙)</t>
    <phoneticPr fontId="67" type="noConversion"/>
  </si>
  <si>
    <t>철제파이프, H4m, 2ea(외부 중앙)</t>
    <phoneticPr fontId="67" type="noConversion"/>
  </si>
  <si>
    <t>철제 각파이프, H4m×W3.5m(캐노피 위)</t>
    <phoneticPr fontId="67" type="noConversion"/>
  </si>
  <si>
    <t>철제, H3m×W0.8m(141-26 건물측면)</t>
    <phoneticPr fontId="67" type="noConversion"/>
  </si>
  <si>
    <t>10ea(주유소 9ea,사무실내 1ea), 모니터, 컨트롤박스 등 시설일체 포함</t>
    <phoneticPr fontId="67" type="noConversion"/>
  </si>
  <si>
    <t>철제H빔 및 철제파이프 차양막덮개, (11×11)+(9×8m) 등 시설일체 포함(외부 우측천장)</t>
    <phoneticPr fontId="67" type="noConversion"/>
  </si>
  <si>
    <t>철제H빔 및 철제파이프, 11×11m 등 시설일체 포함(외부 좌측천장)</t>
    <phoneticPr fontId="67" type="noConversion"/>
  </si>
  <si>
    <t>철제파이프 천막, H1.5m 등 시설일체 포함(외부 캐노피 좌측)</t>
    <phoneticPr fontId="67" type="noConversion"/>
  </si>
  <si>
    <t>pe,5ton × 2ea(옥상)</t>
    <phoneticPr fontId="67" type="noConversion"/>
  </si>
  <si>
    <t>3ea,철제지지대 등 시설일체 포함(옥상)</t>
    <phoneticPr fontId="67" type="noConversion"/>
  </si>
  <si>
    <t>인조대리석 및 목재, 0.6×5.6m(5층)</t>
    <phoneticPr fontId="67" type="noConversion"/>
  </si>
  <si>
    <t>모니터 등 시설일체 포함(5층)</t>
    <phoneticPr fontId="67" type="noConversion"/>
  </si>
  <si>
    <t>알루미늄프레임, 유리통창, H2.5m, H2.5 × L5m(5층)</t>
    <phoneticPr fontId="67" type="noConversion"/>
  </si>
  <si>
    <t>목재, 1.8×0.6m, 상부장 등 시설일체 포함(5층)</t>
    <phoneticPr fontId="67" type="noConversion"/>
  </si>
  <si>
    <t>목재, 0.5×0.6m 등 시설일체 포함(4층)</t>
    <phoneticPr fontId="67" type="noConversion"/>
  </si>
  <si>
    <t>테라스 철근콘크리트조 / 외부계단, 철제  0.7×2.7m /  난간, 스테인레스 H1m 등 시설일체 포함(1층 외부)</t>
    <phoneticPr fontId="67" type="noConversion"/>
  </si>
  <si>
    <t>H1m, R5㎝, (4층 외부 화단)</t>
    <phoneticPr fontId="67" type="noConversion"/>
  </si>
  <si>
    <t>H5m, R20㎝, (1층 외부)</t>
    <phoneticPr fontId="67" type="noConversion"/>
  </si>
  <si>
    <t>테이블,쇼파,히터(HEH-10S × 2ea),책상,냉장고,김치냉장고,옷장,벽시계,컴퓨터,사무용 비품 등 각종 동산일체포함(5층)</t>
    <phoneticPr fontId="67" type="noConversion"/>
  </si>
  <si>
    <t>동산이전(4층,외부)</t>
    <phoneticPr fontId="67" type="noConversion"/>
  </si>
  <si>
    <t>요소수,점보롤,책상,TV,금고,냉장고,정수기,이동식난로,철제캐비넷,철제선반(0.5×2.0,H1.8m×2ea) 등 각종 동산일체포함</t>
    <phoneticPr fontId="67" type="noConversion"/>
  </si>
  <si>
    <t>141-24</t>
    <phoneticPr fontId="67" type="noConversion"/>
  </si>
  <si>
    <t>대</t>
    <phoneticPr fontId="67" type="noConversion"/>
  </si>
  <si>
    <t>대지</t>
    <phoneticPr fontId="67" type="noConversion"/>
  </si>
  <si>
    <t>141-22</t>
    <phoneticPr fontId="67" type="noConversion"/>
  </si>
  <si>
    <t>141-30</t>
  </si>
  <si>
    <t>141-54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</si>
  <si>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</si>
  <si>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</si>
  <si>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</si>
  <si>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</si>
  <si>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</si>
  <si>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</si>
  <si>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</si>
  <si>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</si>
  <si>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</si>
  <si>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</si>
  <si>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</si>
  <si>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</si>
  <si>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</si>
  <si>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</si>
  <si>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</si>
  <si>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</si>
  <si>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</si>
  <si>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</si>
  <si>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</si>
  <si>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</si>
  <si>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</si>
  <si>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</si>
  <si>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</si>
  <si>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</si>
  <si>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</si>
  <si>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</si>
  <si>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</si>
  <si>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</si>
  <si>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</si>
  <si>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</si>
  <si>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</si>
  <si>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</si>
  <si>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</si>
  <si>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</si>
  <si>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</si>
  <si>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</si>
  <si>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</si>
  <si>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</si>
  <si>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</si>
  <si>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</si>
  <si>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</si>
  <si>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</si>
  <si>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</si>
  <si>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</si>
  <si>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</si>
  <si>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</si>
  <si>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</si>
  <si>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</si>
  <si>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</si>
  <si>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</si>
  <si>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</si>
  <si>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</si>
  <si>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</si>
  <si>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</si>
  <si>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</si>
  <si>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</si>
  <si>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</si>
  <si>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</si>
  <si>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</si>
  <si>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</si>
  <si>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</si>
  <si>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</si>
  <si>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</si>
  <si>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</si>
  <si>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</si>
  <si>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</si>
  <si>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</si>
  <si>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</si>
  <si>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</si>
  <si>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</si>
  <si>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</si>
  <si>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</si>
  <si>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</si>
  <si>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</si>
  <si>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</si>
  <si>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</si>
  <si>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</si>
  <si>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</si>
  <si>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</si>
  <si>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</si>
  <si>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</si>
  <si>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</si>
  <si>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</si>
  <si>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</si>
  <si>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</si>
  <si>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</si>
  <si>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</si>
  <si>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</si>
  <si>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</si>
  <si>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</si>
  <si>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</si>
  <si>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</si>
  <si>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</si>
  <si>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</si>
  <si>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</si>
  <si>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</si>
  <si>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</si>
  <si>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</si>
  <si>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</si>
  <si>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</si>
  <si>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</si>
  <si>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</si>
  <si>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</si>
  <si>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</si>
  <si>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</si>
  <si>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</si>
  <si>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</si>
  <si>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</si>
  <si>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</si>
  <si>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</si>
  <si>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</si>
  <si>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</si>
  <si>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</si>
  <si>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</si>
  <si>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</si>
  <si>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</si>
  <si>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</si>
  <si>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</si>
  <si>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</si>
  <si>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</si>
  <si>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</si>
  <si>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</si>
  <si>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</si>
  <si>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141-26</t>
    <phoneticPr fontId="67" type="noConversion"/>
  </si>
  <si>
    <t>141-53</t>
    <phoneticPr fontId="67" type="noConversion"/>
  </si>
  <si>
    <t>온수기</t>
  </si>
  <si>
    <t>에어컨</t>
  </si>
  <si>
    <t>싱크대</t>
  </si>
  <si>
    <t>동산이전(3층)</t>
  </si>
  <si>
    <t>공해공장(1층)</t>
  </si>
  <si>
    <t>공해공장(2층)</t>
  </si>
  <si>
    <t>공해공장(3층)</t>
  </si>
  <si>
    <t>공해공장(4층)</t>
  </si>
  <si>
    <t>가벽1</t>
    <phoneticPr fontId="67" type="noConversion"/>
  </si>
  <si>
    <t>(3층)목재합판 H2.8m</t>
    <phoneticPr fontId="67" type="noConversion"/>
  </si>
  <si>
    <t>m</t>
  </si>
  <si>
    <t>(3층)ESW550-50WH / 50리터 1ea 등 시설일체 포함</t>
  </si>
  <si>
    <t>(3층)판넬조(H2.8m),창호,출입문 등 시설일체포함</t>
    <phoneticPr fontId="67" type="noConversion"/>
  </si>
  <si>
    <t>(3층)스탠드에어컨, 실외기 등 시설일체 포함</t>
    <phoneticPr fontId="67" type="noConversion"/>
  </si>
  <si>
    <t>(3층)목재, 3×0.7m, 상부장 등 시설일체 포함</t>
    <phoneticPr fontId="67" type="noConversion"/>
  </si>
  <si>
    <t>냉장고,쇼파,운동기구,캐비닛,침대 등 각종동산일체 포함</t>
    <phoneticPr fontId="67" type="noConversion"/>
  </si>
  <si>
    <t>제2종근린생활시설(5층)</t>
    <phoneticPr fontId="67" type="noConversion"/>
  </si>
  <si>
    <t>㎡</t>
    <phoneticPr fontId="67" type="noConversion"/>
  </si>
  <si>
    <t>철근콘크리트구조 (철근)콘크리트 슬라브지붕</t>
    <phoneticPr fontId="67" type="noConversion"/>
  </si>
  <si>
    <t>콘크리트조,H2.8m</t>
    <phoneticPr fontId="67" type="noConversion"/>
  </si>
  <si>
    <t>m</t>
    <phoneticPr fontId="67" type="noConversion"/>
  </si>
  <si>
    <t>동산이전(1~5층 건물내)</t>
    <phoneticPr fontId="67" type="noConversion"/>
  </si>
  <si>
    <t>1층-5층  이전면적 : 180.0㎡ 집기,비품 등 각종 동산일체 포함</t>
    <phoneticPr fontId="67" type="noConversion"/>
  </si>
  <si>
    <t>식</t>
    <phoneticPr fontId="67" type="noConversion"/>
  </si>
  <si>
    <t>133</t>
  </si>
  <si>
    <t>134</t>
  </si>
  <si>
    <t>135</t>
  </si>
  <si>
    <t>136</t>
  </si>
  <si>
    <t>137</t>
  </si>
  <si>
    <t>138</t>
  </si>
  <si>
    <t>144</t>
  </si>
  <si>
    <t>145</t>
  </si>
  <si>
    <t>5층(RZB15 /전기,15리터 1ea, RUS-55FT /가스, 1ea), 4층(페로리SG15 /전기,15리터), 총 3대, 배관 등 시설일체 포함</t>
    <phoneticPr fontId="67" type="noConversion"/>
  </si>
  <si>
    <t>5층(스탠드에어컨 2ea),실외기 등 시설일체 포함</t>
    <phoneticPr fontId="67" type="noConversion"/>
  </si>
  <si>
    <t>엄궁</t>
  </si>
  <si>
    <t>141-21</t>
  </si>
  <si>
    <t>422.98</t>
  </si>
  <si>
    <t>16.24</t>
  </si>
  <si>
    <t>131.02</t>
  </si>
  <si>
    <t>125.59</t>
  </si>
  <si>
    <t>계단실(옥상)
(제시목록 6번)</t>
  </si>
  <si>
    <t>일반철골조 판넬지붕. 3.2 x 4.5m
Ｈ-Beam 300ｘ300ｍｍ</t>
  </si>
  <si>
    <t>14.4</t>
  </si>
  <si>
    <t>2층 화장실(달아내기)
(제시목록 7번)</t>
  </si>
  <si>
    <t>철골조 판넬지붕, 2.8 x 3.6m</t>
  </si>
  <si>
    <t>10.1</t>
  </si>
  <si>
    <t>2층창고(위험물저장소)
(제시목록 8번)</t>
  </si>
  <si>
    <t xml:space="preserve">판넬조 판넬지붕, 3m x 1.7m, H2.7m </t>
  </si>
  <si>
    <t>5.1</t>
  </si>
  <si>
    <t>1층 조종 기계실
(제시목록 9번)</t>
  </si>
  <si>
    <t>조립식/판넬지붕
2.1 x 3.3m, H2m</t>
  </si>
  <si>
    <t>6.9</t>
  </si>
  <si>
    <t>1층 컨테이너(자재실)
(제시목록 10번)</t>
  </si>
  <si>
    <t>6.3 x 2.9m, H2.2m
철제 선반: 6x0.6xH1.8m
앵글선반, 쇼파, 냉온수기, 냉장고,
철제 캐비닛, 목재선반 및 기타 잡자재 일체포함</t>
  </si>
  <si>
    <t>18.3</t>
  </si>
  <si>
    <t>건축 및 건설 폐기물 처리시설
(제시목록 15~43,45,47~50,52번)</t>
  </si>
  <si>
    <t>처리용량 : 200Ton/Hr
설비 세부내역 : 별첨 참조</t>
  </si>
  <si>
    <t>1</t>
  </si>
  <si>
    <t>Air Compressor
(제시목록 46번)</t>
  </si>
  <si>
    <t>4HP x 2대, 이동식</t>
  </si>
  <si>
    <t>물탱크 시설2(1, 2층)
(제시목록 55번)</t>
  </si>
  <si>
    <t>1층: 1.5톤1개, 2층: 2톤3개, 3톤1개 및 시설일체 포함</t>
  </si>
  <si>
    <t>살수시설(고압펌프)-1, 2층
(제시목록 51, 56, 57번)</t>
  </si>
  <si>
    <t>House(앵글 및 철판): 1.7 x 2.1m, 호스길이 95m x 5HP + 57m x 5HP
. 분사노즐 : ￠20mm x App.75ea</t>
  </si>
  <si>
    <t>141-24</t>
  </si>
  <si>
    <t>계근대(계량대)
(제시목록 58번)</t>
  </si>
  <si>
    <t>Cap : 50Ton/10kg 
철제 Platform: 3 x 7.5M, Load Cell, Indicator 등 일체 포함</t>
  </si>
  <si>
    <t>계량대
(제시목록 59번)</t>
  </si>
  <si>
    <t>50톤/10kg(건설폐기물 야적장에 매립)</t>
  </si>
  <si>
    <t>세륜기
(제시목록 60번)</t>
  </si>
  <si>
    <t>[DTW-110, 5.5 x 2.3 x D1M, 기초 콘크리트, 구동 모터 등 시설일체 포함] x 2ea 및 , 수중모터 5HPx 1대 포함</t>
  </si>
  <si>
    <t>고압 살수기
(제시목록 61번)</t>
  </si>
  <si>
    <t>2층, 이동식, 1.5HP(1대)</t>
  </si>
  <si>
    <t>수변전 설비
(제시목록 44)</t>
  </si>
  <si>
    <t>계약전력 : 650Kw
계약종별: 726 산업용(을)고압A
T.R: 3Ø 350KVA &amp; 300KVA
22,900 / 440, 380/220V
ASS, PF, MOF, COS
철제 지지구조물, 배전반 2Box 및 기타 부대시설 일체</t>
  </si>
  <si>
    <t>상부 방진벽
(철제&amp;판넬)
(제시목록 64번)</t>
  </si>
  <si>
    <t>철제(2T) &amp;, 판넬
1. 외부 34 x H10m =340㎡
    내부 34 x H2.7m=91.8㎡
2. 18 x H10m=180㎡
3. 25.4 x H10m=254㎡
4. 10 x H10m=100㎡
5. 6.4 x H10m=64㎡
6. 53 x H10m=530㎡
7. 26 x H10m=260㎡
총 : 1,819.8㎡</t>
  </si>
  <si>
    <t>상부 방진벽
(강판)
(제시목록 65번)</t>
  </si>
  <si>
    <t>강판(8T), 3.5 x 1.8M x 130Sheets</t>
  </si>
  <si>
    <t>상부 방진벽
(H-Beam)
(제시목록 66번)</t>
  </si>
  <si>
    <t>총 : H-Beam(250x250mm) 89ea, 가로H-Beam(200x200mm) 332ea
(가로Beam 2m 간격 H-Beam 사이4ea)
1. 200 x 400 x 13T x 13(L)m = 10ea 
.가로Beam: L 2m x 36ea
2. 300 x 350 x 10T x 10(L)m = 15ea 
.가로Beam: L 2m x 56ea
3. 300 x 300 x 15T x  15(L)m = 15ea
.가로Beam: L 2m x 56ea
4. 550 x 310 x 25T x 15(L)m = 10ea
.가로Beam: L 2m x36ea
5. 350 x 175 x 10T x 13(L)m = 25ea
.가로Beam: L 2m x 96ea
6. 250 x 250 x 12T x 10(L)m = 14ea 
.가로Beam: L 2m x 52ea</t>
  </si>
  <si>
    <t>상부 방진벽(그물망)
(제시목록 67번)</t>
  </si>
  <si>
    <t>1. 14 x 2.1m=29.4㎡
2. 17.1 x 2.1m=35.91㎡
3. 34 x 2.1m=71.4㎡
4. 18 x 2.1m=37.8㎡
5. 10 x 2.1m=21㎡
6. 6.4 x 2.1m=13.44㎡
7. 53 x 2.1m=111.3㎡
8. 26 x 2.1m=54.6㎡
총 : 374.85㎡</t>
  </si>
  <si>
    <t>하부벽(옹벽)
(제시목록 68번)</t>
  </si>
  <si>
    <t>지표면 하부 매설 철근콘크리트 
2 x 3 x ×230(L)=1380㎥
기초바닥 H-Beam
 : 250 x 250 x 12T x 12M x 38ea
가로Beam 200 x 200 x 10T x 2M x 176ea</t>
  </si>
  <si>
    <t>2층 방지벽
(제시목록 69번)</t>
  </si>
  <si>
    <t>출입구 옆, 피로티 부분: 판넬, H2.7m</t>
  </si>
  <si>
    <t>1층 방지벽
(제시목록 70번)</t>
  </si>
  <si>
    <t>주유소 옆: 판넬, H5m</t>
  </si>
  <si>
    <t>사업장 바닥포장
(제시목록 71번)</t>
  </si>
  <si>
    <t>철근콘크리트, 
1층 : 913㎡ x D2m
2층 : 237㎡ x D2m=474㎥</t>
  </si>
  <si>
    <t>대형기계 바닥포장
(제시목록 72번)</t>
  </si>
  <si>
    <t>철근콘크리트, 400㎡ x D3m
(Crusher설비, Conveyor 등 설비 설치된 바닥부분)</t>
  </si>
  <si>
    <t>폐기물 처리장
(폐지류 등 보관용)
(제시목록 73번)</t>
  </si>
  <si>
    <t>상부 철근콘크리트
: 13.6 x 5.6 x D6m
바닥기초 철근콘크리트
: 13.6 x 5.6 x D2m</t>
  </si>
  <si>
    <t>대문(철재, 철판)
(제시목록 74번)</t>
  </si>
  <si>
    <t>문주: H-Beam 200 x 170㎜
1층 대문(서측): L12.5 x H2.1m
2층 대문(동측): L12.7 x H2m</t>
  </si>
  <si>
    <t>철재 계단
(외부 이동통로)
(제시목록 75번)</t>
  </si>
  <si>
    <t xml:space="preserve">1. W0.8 x L6.5m
2. W0.8 x L2.5m 
3. W1 x L6m 
4. W0.4 x L3.1m 
5. W0.7 x L5.9m 
6. W0.6 x L3.4m 
7. W0.6 x L3m </t>
  </si>
  <si>
    <t>출하실(1층, 사무실)
(제시목록 76번)</t>
  </si>
  <si>
    <t xml:space="preserve"> 컨테이너, 3 x 2.3 x H2.7m</t>
  </si>
  <si>
    <t>전기굴삭기 전원공급설비
(제시목록 78번)</t>
  </si>
  <si>
    <t>. 주동력선: 120SQ
. 지상송전탑 : Φ450mm x H13M(상하 보정추 &amp; 콘크리트기초 포함)
. 수전탑 : 철제 앵글 0.6 x 0.6 x H6m
. 브러쉬 슬립링 장치
. 기타 부대시설 일체 포함</t>
  </si>
  <si>
    <t>전기굴삭기(두산)
(제시목록 79번)</t>
  </si>
  <si>
    <t>DX350LC / 부산02-3708
Operating Weight: 34.1Ton
동력선 120SQ - 150M
. Driving: Caterpillar Type</t>
  </si>
  <si>
    <t>대</t>
  </si>
  <si>
    <t>전기굴삭기(현대)
(제시목록 80번)</t>
  </si>
  <si>
    <t>ROBEX 300LC-7/부산02-3461
Operating Weight: 29.6Ton
동력선 120SQ - 170M
. Driving: Caterpillar Type</t>
  </si>
  <si>
    <t>전기굴삭기(현대)
(제시목록 81번)</t>
  </si>
  <si>
    <t>ROBEX 300LC-7/부산02-3315
Operating Weight: 29.6Ton
동력선 120SQ - 150M
. Driving: Caterpillar Type</t>
  </si>
  <si>
    <t>10포크레인(현대)
(제시목록 82번)</t>
  </si>
  <si>
    <t>ROBEX 300LC/부산02가4156/경유
Operating Weight: 29.9Ton
. Driving: Caterpillar Type</t>
  </si>
  <si>
    <t>10포크레인(현대)
(제시목록 83번)</t>
  </si>
  <si>
    <t>ROBEX 300LC/부산02가1575/경유
Operating Weight: 29.7Ton
. Driving: Caterpillar Type</t>
  </si>
  <si>
    <t>03미니 포크레인
(제시목록 84번)</t>
  </si>
  <si>
    <t>ROBEX 55/부산02가4131/경유
Operating Weight: 5.5Ton</t>
  </si>
  <si>
    <t>대형화물차
(제시목록 86번)</t>
  </si>
  <si>
    <t>24톤 암롤트럭
(부산95아4417)</t>
  </si>
  <si>
    <t>대형화물차
(제시목록 87번)</t>
  </si>
  <si>
    <t>21.7톤 암롤트럭
(부산95아1789)</t>
  </si>
  <si>
    <t>대형화물차
(제시목록 88번)</t>
  </si>
  <si>
    <t>5톤 카고트럭 - 집게차
(부산95아3538)</t>
  </si>
  <si>
    <t>대형화물차
(제시목록 89번)</t>
  </si>
  <si>
    <t>뉴파워트럭
(부산95아1790)</t>
  </si>
  <si>
    <t>대형화물차
(제시목록 90번)</t>
  </si>
  <si>
    <t>25.5톤 덤프트럭
(006러6737)</t>
  </si>
  <si>
    <t>대형화물차
(제시목록 91번)</t>
  </si>
  <si>
    <t>25.5톤 덤프트럭
(006러6738)</t>
  </si>
  <si>
    <t>화물차
(제시목록 92번)</t>
  </si>
  <si>
    <t>1톤 트럭
(89주8359)</t>
  </si>
  <si>
    <t>순환골재
(제시목록 62번)</t>
  </si>
  <si>
    <t>석분(13mm), 5,000Ton</t>
  </si>
  <si>
    <t>건설폐기물
(제시목록 63번)</t>
  </si>
  <si>
    <t>건설폐기물, 20,174Ton(12,609㎥)</t>
  </si>
  <si>
    <t>물탱크 시설1(옥상)
(제시목록 11, 12번)</t>
  </si>
  <si>
    <t>PE, 2.4 x 2.4 x H2.1m, 가압펌프(600W) 등 시설일체 포함</t>
  </si>
  <si>
    <t>철제펜스(옥상)
(제시목록 13번)</t>
  </si>
  <si>
    <t>(수변전 설비)메쉬, H2.1m</t>
  </si>
  <si>
    <t>간판(동측도로변)
(제시목록 14번)</t>
  </si>
  <si>
    <t>아크릴, 2.9 x H1.1m(1ea), 5.8 x H1.3m(1ea)</t>
  </si>
  <si>
    <t>수변전 설비
(제시목록 53, 54번)</t>
  </si>
  <si>
    <t>계약전력 : 500Kw
계약종별: 726 산업용(을)고압A
T.R: 3Ø 500KVA
22,900 / 440V
ASS, PF, MOF, COS
전주x2ea, 배전반 및 기타 부대시설 일체</t>
  </si>
  <si>
    <t>CCTV시설
(제시기호(동산) 18,61,62,77번)</t>
  </si>
  <si>
    <t xml:space="preserve">카메라 35대, 모니터 3대(삼성2, LG1), 본체 등 일체 </t>
  </si>
  <si>
    <t>폐기물 입고장(2층)</t>
  </si>
  <si>
    <t>철판, 3 x 5.4m, T2㎝</t>
  </si>
  <si>
    <t>16.2</t>
  </si>
  <si>
    <t xml:space="preserve"> 전기온수기</t>
  </si>
  <si>
    <t>2층 화장실, ARISTON, 배관 등 시설일체</t>
  </si>
  <si>
    <t>용접기 보관함</t>
  </si>
  <si>
    <t>2층, 철제함, 1.3X0.4m  H0.4m / 용접기, 용접봉 등 일체포함</t>
  </si>
  <si>
    <t>앵글선반</t>
  </si>
  <si>
    <t xml:space="preserve">2층, 철제, 2.0x0.6m  H1.8m </t>
  </si>
  <si>
    <t>개</t>
  </si>
  <si>
    <t>철재선반</t>
  </si>
  <si>
    <t xml:space="preserve">2층, 알루미늄 2단, 1.5x0.8m  H0.9m </t>
  </si>
  <si>
    <t>테이블</t>
  </si>
  <si>
    <t xml:space="preserve">2층, 철제, 0.8x0.4m  H0.7m </t>
  </si>
  <si>
    <t>신발장(3층)
(제시목록(동산) 87번)</t>
  </si>
  <si>
    <t xml:space="preserve"> 3층, 목재, 0.5x1.3m H0.9m</t>
  </si>
  <si>
    <t>캐비닛(3층 사물함)
(제시목록(동산) 53~60번)</t>
  </si>
  <si>
    <t xml:space="preserve">3층, 붙박이 목재, 0.55x0.9m  L16m </t>
  </si>
  <si>
    <t>시스템 에어컨
(제시목록(동산) 71번)</t>
  </si>
  <si>
    <t>3층, 도시바, 실링팬, 배관시설, 옥상 실외기 등 일체</t>
  </si>
  <si>
    <t>창문 블라인드(3층)
(제시목록(동산) 44~52번)</t>
  </si>
  <si>
    <t>3층, 0.6~0.75x1.6m 4개, 0.95x1.6m 3개, 1.2~1.25x1.6m 3개, 1.6x1.6m 10개,  1.85~2.0x1.6m 2개</t>
  </si>
  <si>
    <t xml:space="preserve">3층, 목재, 상부장 포함 1.4x0.7m  H2.3m </t>
  </si>
  <si>
    <t xml:space="preserve"> 전기온수기(3층)
(제시목록(동산) 76번)</t>
  </si>
  <si>
    <t>3층, ARISTON, 배관 등 시설일체</t>
  </si>
  <si>
    <t>신발장(4층)
(제시목록 25번)</t>
  </si>
  <si>
    <t xml:space="preserve"> 4층 목재, 0.4x1.5m H0.9m</t>
  </si>
  <si>
    <t>인테리어시설(4층)</t>
  </si>
  <si>
    <t xml:space="preserve">편백나무 판재(천정, 벽체), 전등시설 등 포함  </t>
  </si>
  <si>
    <t>캐비닛(4층 사물함)
(제시목록(동산) 1~4, 21~24번)</t>
  </si>
  <si>
    <t xml:space="preserve"> 4층, 붙박이 목재, 0.55x0.9m  L16.3m </t>
  </si>
  <si>
    <t>시스템 에어컨
(제시목록(동산) 30번)</t>
  </si>
  <si>
    <t>4층, 도시바, 배관시설, 옥상실외기 등 일체</t>
  </si>
  <si>
    <t>조형물(4층)
(제시목록(동산) 20번)</t>
  </si>
  <si>
    <t>4층, 독수리 박제 및 괴목공예품 1.5x1.0m  H2.0m</t>
  </si>
  <si>
    <t>창문 블라인드(4층)
(제시목록(동산) 14~17, 26~28번)</t>
  </si>
  <si>
    <t>1.6x1.6m 10개, 1.2x1.6m 1개,  0.95x1.6m 2개, 0.75x1.6m 2개, 0.63x1.6m 1개, 2.63x1.73m 2개</t>
  </si>
  <si>
    <t xml:space="preserve"> 전기온수기(4층)
(제시목록(동산) 35번)</t>
  </si>
  <si>
    <t>4층 싱크대, ARISTON, ACE 각 1대 및 시설일체</t>
  </si>
  <si>
    <t>싱크대(4층)</t>
  </si>
  <si>
    <t xml:space="preserve">4층, 목재, 상부장 포함 1.4x0.7m  H2.3m </t>
  </si>
  <si>
    <t>욕실장(4층)</t>
  </si>
  <si>
    <t>4층, 목재,80(L)×20(W)×80(H) cm</t>
  </si>
  <si>
    <t>동산이전1</t>
  </si>
  <si>
    <t>1층 콘크리트조 창고 이전면적 : 76.9㎡
목재캐비넷 및 선반: 3.5 x 0.3 x H1.8m
책상2, 테이블1, 의자3, 철제캐비넷, 선풍기 및기타 동산일체 포함</t>
  </si>
  <si>
    <t>동산이전2</t>
  </si>
  <si>
    <t>2층 계단실 이전면적: 16.24㎡ 및 피로티 부분
동산종류: 집기 및 비품 등 동산일체 포함(명세 별첨)</t>
  </si>
  <si>
    <t>동산이전3</t>
  </si>
  <si>
    <t>3층 사무실 이전면적 : 131.02㎡
동산종류: 사무용 집기 및 비품 등 동산일체 포함(명세 별첨)</t>
  </si>
  <si>
    <t>동산이전4</t>
  </si>
  <si>
    <t>4층 사무실 이전면적 : 125.59㎡
동산종류: 책상 및 사무집기 등 동산일체 포함(명세 별첨)</t>
  </si>
  <si>
    <t>141-20</t>
  </si>
  <si>
    <t>141-52</t>
  </si>
  <si>
    <t>동산이전5
(호림에너지 1층)</t>
  </si>
  <si>
    <t>1층 식당 등 이전면적 : 220.97㎡
동산종류: 냉장고,업소용냉장고,김치냉장고,정수기,6인용테이블,업소용 밥솥,쇼파,캐비닛,운동기구 등 기타 잡자재 등 각종 동산일체 포함(명세 별첨)</t>
  </si>
  <si>
    <t>2층 숙소 이전면적 : 220.97㎡
동산종류: 책상,사무용집기,테이블,침대,운동기구,냉장고,기타 잡자재 등 각종 동산일체 포함(명세 별첨)</t>
  </si>
  <si>
    <t>영업보상1</t>
  </si>
  <si>
    <t>영업보상2</t>
  </si>
  <si>
    <t>영업보상3</t>
  </si>
  <si>
    <t>판넬조,H2.8m, 출입문 등 시설일체 포함(1층)</t>
  </si>
  <si>
    <t>판넬조,H2.8m, 출입문 등 시설일체 포함(2층)</t>
  </si>
  <si>
    <t>49.5</t>
  </si>
  <si>
    <t>목재, 3.5×0.6m(1층)</t>
  </si>
  <si>
    <t>1층, 싱크대 전기온수기 등 시설일체</t>
  </si>
  <si>
    <t>1층(proline/전기, 450리터) 1대, 배관 등 시설일체 포함</t>
  </si>
  <si>
    <t>암롤 박스(25개)
(제시목록 77번)</t>
  </si>
  <si>
    <t>본통: 2.4 x 5x H1.5m x 1개
40㎡: 2.4 x 6.5 x H2m x 2개
30㎡: 2.4 x 6 x H1.8m x 14개
20㎡: 2.4 x 5.5 x H1.5m x 8개
(강서구 대저2동 직지마을 소재로 탐문됨)</t>
  </si>
  <si>
    <t>대형기계 교체를 위한 임시보관 기계 종류
(제시목록 85번)</t>
  </si>
  <si>
    <t>콘크랴샤CSH-1680(200톤/시) : 41톤
콘크라샤 내장 : 9톤
베어링 : 4톤
(김해 소재로 탐문됨)</t>
  </si>
  <si>
    <t>110</t>
    <phoneticPr fontId="67" type="noConversion"/>
  </si>
  <si>
    <t>111</t>
    <phoneticPr fontId="67" type="noConversion"/>
  </si>
  <si>
    <t>112</t>
    <phoneticPr fontId="67" type="noConversion"/>
  </si>
  <si>
    <t>113</t>
    <phoneticPr fontId="67" type="noConversion"/>
  </si>
  <si>
    <t>114</t>
    <phoneticPr fontId="67" type="noConversion"/>
  </si>
  <si>
    <t>115</t>
    <phoneticPr fontId="67" type="noConversion"/>
  </si>
  <si>
    <t>116</t>
    <phoneticPr fontId="67" type="noConversion"/>
  </si>
  <si>
    <t>132</t>
  </si>
  <si>
    <t>139</t>
  </si>
  <si>
    <t>140</t>
  </si>
  <si>
    <t>141</t>
  </si>
  <si>
    <t>142</t>
  </si>
  <si>
    <t>143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</si>
  <si>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</si>
  <si>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</si>
  <si>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</si>
  <si>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</si>
  <si>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</si>
  <si>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</si>
  <si>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</si>
  <si>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</si>
  <si>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</si>
  <si>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</si>
  <si>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</si>
  <si>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</si>
  <si>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</si>
  <si>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</si>
  <si>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</si>
  <si>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</si>
  <si>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</si>
  <si>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</si>
  <si>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</si>
  <si>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</si>
  <si>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</si>
  <si>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</si>
  <si>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</si>
  <si>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</si>
  <si>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</si>
  <si>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</si>
  <si>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</si>
  <si>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</si>
  <si>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</si>
  <si>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</si>
  <si>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</si>
  <si>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</si>
  <si>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</si>
  <si>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</si>
  <si>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</si>
  <si>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</si>
  <si>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</si>
  <si>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</si>
  <si>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</si>
  <si>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</si>
  <si>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</si>
  <si>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</si>
  <si>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</si>
  <si>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</si>
  <si>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</si>
  <si>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</si>
  <si>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</si>
  <si>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</si>
  <si>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</si>
  <si>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</si>
  <si>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</si>
  <si>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</si>
  <si>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208</t>
    <phoneticPr fontId="67" type="noConversion"/>
  </si>
  <si>
    <t>209</t>
    <phoneticPr fontId="67" type="noConversion"/>
  </si>
  <si>
    <t>141-52
141-20</t>
    <phoneticPr fontId="67" type="noConversion"/>
  </si>
  <si>
    <t>141-21
141-22</t>
    <phoneticPr fontId="67" type="noConversion"/>
  </si>
  <si>
    <t>141-21
141-22
141-24</t>
    <phoneticPr fontId="67" type="noConversion"/>
  </si>
  <si>
    <t>141-21
141-24</t>
    <phoneticPr fontId="67" type="noConversion"/>
  </si>
  <si>
    <t>자원순환관련시설(폐기물재활용시설-창고)1층
(제시목록 1번)</t>
    <phoneticPr fontId="67" type="noConversion"/>
  </si>
  <si>
    <t>일반철골구조 칼라시트강판지붕(현황 공장)
Ｈ-Beam 300ｘ300mm</t>
    <phoneticPr fontId="67" type="noConversion"/>
  </si>
  <si>
    <t>자원순환관련시설(폐기물재활용시설-관리실)1층
(제시목록 2번)</t>
    <phoneticPr fontId="67" type="noConversion"/>
  </si>
  <si>
    <t>철근콘크리트구조 슬래브지붕
(실측 제외면적 (5.8 x 3.2) - (2 x 1.8) / 2 = 16.7㎡)</t>
    <phoneticPr fontId="67" type="noConversion"/>
  </si>
  <si>
    <t>계단실 2층
(폐기물시설, 관리실)
(제시목록 3번)</t>
    <phoneticPr fontId="67" type="noConversion"/>
  </si>
  <si>
    <t>일반철골구조 슬래브지붕
Ｈ-Beam 300ｘ300mm</t>
    <phoneticPr fontId="67" type="noConversion"/>
  </si>
  <si>
    <t>자원순환관련시설(폐기물재활용시설-사무실)3층
(제시목록 4번)</t>
    <phoneticPr fontId="67" type="noConversion"/>
  </si>
  <si>
    <t>자원순환관련시설(폐기물재활용시설-사무실)4층
(제시목록 5번)</t>
    <phoneticPr fontId="67" type="noConversion"/>
  </si>
  <si>
    <t>동산이전6
(호림에너지 2층)</t>
    <phoneticPr fontId="67" type="noConversion"/>
  </si>
  <si>
    <t>198</t>
    <phoneticPr fontId="67" type="noConversion"/>
  </si>
  <si>
    <t>199</t>
    <phoneticPr fontId="67" type="noConversion"/>
  </si>
  <si>
    <t>200</t>
    <phoneticPr fontId="67" type="noConversion"/>
  </si>
  <si>
    <t>201</t>
    <phoneticPr fontId="67" type="noConversion"/>
  </si>
  <si>
    <t>202</t>
    <phoneticPr fontId="67" type="noConversion"/>
  </si>
  <si>
    <t>203</t>
    <phoneticPr fontId="67" type="noConversion"/>
  </si>
  <si>
    <t>204</t>
    <phoneticPr fontId="67" type="noConversion"/>
  </si>
  <si>
    <t>205</t>
    <phoneticPr fontId="67" type="noConversion"/>
  </si>
  <si>
    <t>206</t>
    <phoneticPr fontId="67" type="noConversion"/>
  </si>
  <si>
    <t>207</t>
    <phoneticPr fontId="67" type="noConversion"/>
  </si>
  <si>
    <t>300</t>
    <phoneticPr fontId="67" type="noConversion"/>
  </si>
  <si>
    <t>301</t>
    <phoneticPr fontId="67" type="noConversion"/>
  </si>
  <si>
    <t>302</t>
    <phoneticPr fontId="67" type="noConversion"/>
  </si>
  <si>
    <t>303</t>
    <phoneticPr fontId="67" type="noConversion"/>
  </si>
  <si>
    <t>304</t>
    <phoneticPr fontId="67" type="noConversion"/>
  </si>
  <si>
    <t>사상</t>
    <phoneticPr fontId="67" type="noConversion"/>
  </si>
  <si>
    <t>엄궁</t>
    <phoneticPr fontId="67" type="noConversion"/>
  </si>
  <si>
    <t>141-21</t>
    <phoneticPr fontId="67" type="noConversion"/>
  </si>
  <si>
    <t>동산이전</t>
  </si>
  <si>
    <t>[사무용 책상, 의자, 서랍, PC] x 2Set
FAX(Printer 겸용) 1대 및 받침용 서랍 등 일체</t>
  </si>
  <si>
    <t>식</t>
    <phoneticPr fontId="67" type="noConversion"/>
  </si>
  <si>
    <t>○ 사업명 : 승학터널 민간투자사업(1차:우선)</t>
    <phoneticPr fontId="6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</si>
</sst>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5" formatCode="&quot;₩&quot;#,##0;\-&quot;₩&quot;#,##0"/>
    <numFmt numFmtId="6" formatCode="&quot;₩&quot;#,##0;[Red]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#,##0;&quot;-&quot;#,##0"/>
    <numFmt numFmtId="178" formatCode="#,##0.00_ "/>
    <numFmt numFmtId="179" formatCode="_(&quot;$&quot;* #,##0.00_);_(&quot;$&quot;* \(#,##0.00\);_(&quot;$&quot;* &quot;-&quot;??_);_(@_)"/>
    <numFmt numFmtId="180" formatCode="&quot;₩&quot;#,##0;&quot;₩&quot;&quot;₩&quot;\-#,##0"/>
    <numFmt numFmtId="181" formatCode="#,##0_);[Red]\(#,##0\)"/>
    <numFmt numFmtId="182" formatCode="0_ "/>
    <numFmt numFmtId="183" formatCode="#,##0_ "/>
    <numFmt numFmtId="184" formatCode="0.0_ "/>
    <numFmt numFmtId="185" formatCode="[DBNum1][$-412]General"/>
    <numFmt numFmtId="186" formatCode="#,##0.00000_);[Red]\(#,##0.00000\)"/>
    <numFmt numFmtId="187" formatCode="_-* #,##0.000_-;\-* #,##0.000_-;_-* &quot;-&quot;???_-;_-@_-"/>
    <numFmt numFmtId="188" formatCode="&quot;₩&quot;#,##0_);[Red]\(&quot;₩&quot;#,##0\)"/>
    <numFmt numFmtId="189" formatCode="_(* #,##0_);_(* \(#,##0\);_(* &quot;-&quot;_);_(@_)"/>
    <numFmt numFmtId="190" formatCode="_(&quot;₩&quot;* #,##0_);_(&quot;₩&quot;* \(#,##0\);_(&quot;₩&quot;* &quot;-&quot;_);_(@_)"/>
    <numFmt numFmtId="191" formatCode="0;[Red]0"/>
    <numFmt numFmtId="192" formatCode="0.00_ "/>
    <numFmt numFmtId="193" formatCode="_-* #,##0.0_-;\-* #,##0.0_-;_-* &quot;-&quot;?_-;_-@_-"/>
  </numFmts>
  <fonts count="175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바탕체"/>
      <family val="1"/>
      <charset val="129"/>
    </font>
    <font>
      <sz val="10"/>
      <color rgb="FF000000"/>
      <name val="Arial"/>
      <family val="2"/>
    </font>
    <font>
      <sz val="11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color rgb="FF000000"/>
      <name val="돋움체"/>
      <family val="3"/>
      <charset val="129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b/>
      <sz val="12"/>
      <color rgb="FF000000"/>
      <name val="돋움"/>
      <family val="3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돋움"/>
      <family val="3"/>
      <charset val="129"/>
    </font>
    <font>
      <b/>
      <u/>
      <sz val="13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8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sz val="12"/>
      <color rgb="FF9999FF"/>
      <name val="돋움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바탕체"/>
      <family val="1"/>
      <charset val="129"/>
    </font>
    <font>
      <sz val="11"/>
      <color rgb="FF0000FF"/>
      <name val="돋움"/>
      <family val="3"/>
      <charset val="129"/>
    </font>
    <font>
      <b/>
      <sz val="14"/>
      <color rgb="FF000000"/>
      <name val="돋움"/>
      <family val="3"/>
      <charset val="129"/>
    </font>
    <font>
      <b/>
      <sz val="8"/>
      <color rgb="FF0000FF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12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b/>
      <sz val="14"/>
      <color rgb="FF0000FF"/>
      <name val="돋움"/>
      <family val="3"/>
      <charset val="129"/>
    </font>
    <font>
      <b/>
      <sz val="9"/>
      <color rgb="FF0000FF"/>
      <name val="돋움"/>
      <family val="3"/>
      <charset val="129"/>
    </font>
    <font>
      <sz val="8"/>
      <color rgb="FF0000FF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3"/>
      <color rgb="FF0000FF"/>
      <name val="돋움"/>
      <family val="3"/>
      <charset val="129"/>
    </font>
    <font>
      <sz val="9"/>
      <color rgb="FF0000FF"/>
      <name val="굴림"/>
      <family val="3"/>
      <charset val="129"/>
    </font>
    <font>
      <b/>
      <sz val="8"/>
      <color rgb="FFFF0000"/>
      <name val="돋움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0000FF"/>
      <name val="굴림"/>
      <family val="3"/>
      <charset val="129"/>
    </font>
    <font>
      <sz val="11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26"/>
      <color rgb="FF000000"/>
      <name val="HY헤드라인M"/>
      <family val="1"/>
      <charset val="129"/>
    </font>
    <font>
      <b/>
      <sz val="26"/>
      <color rgb="FF0000FF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9"/>
      <color rgb="FF0000FF"/>
      <name val="굴림체"/>
      <family val="3"/>
      <charset val="129"/>
    </font>
    <font>
      <sz val="9"/>
      <color rgb="FF0000FF"/>
      <name val="돋움"/>
      <family val="3"/>
      <charset val="129"/>
    </font>
    <font>
      <b/>
      <sz val="26"/>
      <name val="HY헤드라인M"/>
      <family val="1"/>
      <charset val="129"/>
    </font>
    <font>
      <b/>
      <sz val="14"/>
      <name val="돋움"/>
      <family val="3"/>
      <charset val="129"/>
    </font>
    <font>
      <b/>
      <sz val="9"/>
      <name val="돋움"/>
      <family val="3"/>
      <charset val="129"/>
    </font>
    <font>
      <b/>
      <sz val="8"/>
      <name val="굴림"/>
      <family val="3"/>
      <charset val="129"/>
    </font>
    <font>
      <b/>
      <sz val="11"/>
      <name val="돋움"/>
      <family val="3"/>
      <charset val="129"/>
    </font>
    <font>
      <b/>
      <sz val="9"/>
      <name val="굴림"/>
      <family val="3"/>
      <charset val="129"/>
    </font>
    <font>
      <b/>
      <sz val="26"/>
      <color rgb="FF0000FF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8"/>
      <color rgb="FF0000FF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26"/>
      <name val="맑은 고딕"/>
      <family val="3"/>
      <charset val="129"/>
    </font>
    <font>
      <sz val="11"/>
      <name val="맑은 고딕"/>
      <family val="3"/>
      <charset val="129"/>
    </font>
    <font>
      <b/>
      <sz val="9"/>
      <name val="맑은 고딕"/>
      <family val="3"/>
      <charset val="129"/>
    </font>
    <font>
      <b/>
      <sz val="8"/>
      <name val="돋움"/>
      <family val="3"/>
      <charset val="129"/>
    </font>
    <font>
      <b/>
      <sz val="26"/>
      <color rgb="FFFF000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Times New Roman"/>
      <family val="1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MS Sans Serif"/>
      <family val="2"/>
    </font>
    <font>
      <u/>
      <sz val="8.25"/>
      <color indexed="36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돋움체"/>
      <family val="3"/>
      <charset val="129"/>
    </font>
    <font>
      <b/>
      <sz val="26"/>
      <color rgb="FF009900"/>
      <name val="HY헤드라인M"/>
      <family val="1"/>
      <charset val="129"/>
    </font>
    <font>
      <b/>
      <sz val="10"/>
      <color rgb="FF009900"/>
      <name val="돋움"/>
      <family val="3"/>
      <charset val="129"/>
    </font>
    <font>
      <b/>
      <sz val="11"/>
      <color theme="1" tint="0.14999847407452621"/>
      <name val="돋움"/>
      <family val="3"/>
      <charset val="129"/>
    </font>
    <font>
      <b/>
      <sz val="12"/>
      <color theme="1" tint="0.14999847407452621"/>
      <name val="돋움"/>
      <family val="3"/>
      <charset val="129"/>
    </font>
    <font>
      <b/>
      <sz val="10"/>
      <color theme="1" tint="0.14999847407452621"/>
      <name val="돋움"/>
      <family val="3"/>
      <charset val="129"/>
    </font>
    <font>
      <sz val="11"/>
      <color theme="1" tint="0.14999847407452621"/>
      <name val="돋움"/>
      <family val="3"/>
      <charset val="129"/>
    </font>
    <font>
      <sz val="8"/>
      <color theme="1" tint="0.14999847407452621"/>
      <name val="돋움"/>
      <family val="3"/>
      <charset val="129"/>
    </font>
    <font>
      <b/>
      <sz val="8"/>
      <color rgb="FF0000FF"/>
      <name val="굴림체"/>
      <family val="3"/>
      <charset val="129"/>
    </font>
    <font>
      <b/>
      <sz val="12"/>
      <color rgb="FF0000FF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rgb="FF009900"/>
      <name val="돋움"/>
      <family val="3"/>
      <charset val="129"/>
    </font>
    <font>
      <b/>
      <sz val="12"/>
      <color rgb="FF009900"/>
      <name val="굴림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b/>
      <sz val="16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10"/>
      <name val="돋움"/>
      <family val="3"/>
      <charset val="129"/>
    </font>
    <font>
      <sz val="8"/>
      <name val="굴림"/>
      <family val="3"/>
      <charset val="129"/>
    </font>
    <font>
      <sz val="9"/>
      <name val="굴림"/>
      <family val="3"/>
      <charset val="129"/>
    </font>
    <font>
      <b/>
      <sz val="16"/>
      <name val="HY동녘M"/>
      <family val="1"/>
      <charset val="129"/>
    </font>
    <font>
      <b/>
      <sz val="16"/>
      <name val="HY동녘B"/>
      <family val="1"/>
      <charset val="129"/>
    </font>
    <font>
      <b/>
      <sz val="12"/>
      <name val="돋움"/>
      <family val="3"/>
      <charset val="129"/>
    </font>
    <font>
      <sz val="12"/>
      <color rgb="FFFF0000"/>
      <name val="돋움"/>
      <family val="3"/>
      <charset val="129"/>
    </font>
    <font>
      <sz val="12"/>
      <name val="돋움"/>
      <family val="3"/>
      <charset val="129"/>
    </font>
    <font>
      <sz val="14"/>
      <name val="HY동녘B"/>
      <family val="1"/>
      <charset val="129"/>
    </font>
    <font>
      <b/>
      <sz val="12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맑은 고딕"/>
      <family val="3"/>
      <charset val="129"/>
    </font>
    <font>
      <b/>
      <sz val="9"/>
      <color indexed="10"/>
      <name val="돋움"/>
      <family val="3"/>
      <charset val="129"/>
    </font>
    <font>
      <b/>
      <sz val="9"/>
      <color indexed="12"/>
      <name val="돋움"/>
      <family val="3"/>
      <charset val="129"/>
    </font>
    <font>
      <b/>
      <sz val="9"/>
      <color indexed="12"/>
      <name val="맑은 고딕"/>
      <family val="3"/>
      <charset val="129"/>
    </font>
    <font>
      <b/>
      <sz val="9"/>
      <color indexed="39"/>
      <name val="맑은 고딕"/>
      <family val="3"/>
      <charset val="129"/>
    </font>
    <font>
      <sz val="11"/>
      <color theme="0" tint="-0.34998626667073579"/>
      <name val="돋움"/>
      <family val="3"/>
      <charset val="129"/>
    </font>
    <font>
      <b/>
      <sz val="13"/>
      <color rgb="FFFF0000"/>
      <name val="돋움"/>
      <family val="3"/>
      <charset val="129"/>
    </font>
    <font>
      <b/>
      <sz val="36"/>
      <color rgb="FF0000FF"/>
      <name val="HY헤드라인M"/>
      <family val="1"/>
      <charset val="129"/>
    </font>
    <font>
      <sz val="8"/>
      <name val="맑은 고딕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10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3"/>
      <color rgb="FF7030A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0"/>
      <name val="±¼¸²Ã¼"/>
      <family val="3"/>
      <charset val="129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color rgb="FF9C0006"/>
      <name val="맑은 고딕"/>
      <family val="2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indexed="8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0"/>
      <name val="바탕체"/>
      <family val="1"/>
      <charset val="129"/>
    </font>
  </fonts>
  <fills count="52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CEDEEF"/>
        <bgColor indexed="64"/>
      </patternFill>
    </fill>
    <fill>
      <patternFill patternType="solid">
        <fgColor rgb="FFF4DDED"/>
        <bgColor indexed="64"/>
      </patternFill>
    </fill>
    <fill>
      <patternFill patternType="solid">
        <fgColor rgb="FFFAEDD2"/>
        <bgColor indexed="64"/>
      </patternFill>
    </fill>
    <fill>
      <patternFill patternType="solid">
        <fgColor rgb="FFD0EAED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C7CE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ck">
        <color rgb="FF0000FF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rgb="FF0000FF"/>
      </left>
      <right/>
      <top style="thick">
        <color rgb="FF0000FF"/>
      </top>
      <bottom style="thin">
        <color indexed="64"/>
      </bottom>
      <diagonal/>
    </border>
    <border>
      <left/>
      <right style="thick">
        <color rgb="FF0000FF"/>
      </right>
      <top style="thick">
        <color rgb="FF0000FF"/>
      </top>
      <bottom style="thin">
        <color indexed="64"/>
      </bottom>
      <diagonal/>
    </border>
    <border>
      <left/>
      <right style="thick">
        <color rgb="FF0000FF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0000FF"/>
      </left>
      <right/>
      <top style="thin">
        <color indexed="64"/>
      </top>
      <bottom/>
      <diagonal/>
    </border>
    <border>
      <left style="thin">
        <color indexed="64"/>
      </left>
      <right style="thick">
        <color rgb="FF0000FF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ck">
        <color rgb="FF0000FF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rgb="FF0000FF"/>
      </left>
      <right style="thick">
        <color rgb="FF0000FF"/>
      </right>
      <top style="thin">
        <color auto="1"/>
      </top>
      <bottom style="thin">
        <color auto="1"/>
      </bottom>
      <diagonal/>
    </border>
    <border>
      <left style="thick">
        <color rgb="FF0000FF"/>
      </left>
      <right style="thick">
        <color rgb="FF0000FF"/>
      </right>
      <top style="thin">
        <color auto="1"/>
      </top>
      <bottom style="thick">
        <color rgb="FF0000FF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/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8">
    <xf numFmtId="0" fontId="0" fillId="0" borderId="0">
      <alignment vertical="center"/>
    </xf>
    <xf numFmtId="0" fontId="6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6" fontId="8" fillId="0" borderId="1">
      <alignment vertical="center"/>
    </xf>
    <xf numFmtId="177" fontId="6" fillId="0" borderId="0">
      <alignment vertical="center"/>
    </xf>
    <xf numFmtId="0" fontId="9" fillId="2" borderId="0">
      <alignment vertical="center"/>
    </xf>
    <xf numFmtId="0" fontId="9" fillId="3" borderId="0">
      <alignment vertical="center"/>
    </xf>
    <xf numFmtId="0" fontId="9" fillId="4" borderId="0">
      <alignment vertical="center"/>
    </xf>
    <xf numFmtId="0" fontId="9" fillId="5" borderId="0">
      <alignment vertical="center"/>
    </xf>
    <xf numFmtId="0" fontId="9" fillId="6" borderId="0">
      <alignment vertical="center"/>
    </xf>
    <xf numFmtId="0" fontId="9" fillId="7" borderId="0">
      <alignment vertical="center"/>
    </xf>
    <xf numFmtId="0" fontId="9" fillId="8" borderId="0">
      <alignment vertical="center"/>
    </xf>
    <xf numFmtId="0" fontId="9" fillId="9" borderId="0">
      <alignment vertical="center"/>
    </xf>
    <xf numFmtId="0" fontId="9" fillId="10" borderId="0">
      <alignment vertical="center"/>
    </xf>
    <xf numFmtId="0" fontId="9" fillId="5" borderId="0">
      <alignment vertical="center"/>
    </xf>
    <xf numFmtId="0" fontId="9" fillId="8" borderId="0">
      <alignment vertical="center"/>
    </xf>
    <xf numFmtId="0" fontId="9" fillId="11" borderId="0">
      <alignment vertical="center"/>
    </xf>
    <xf numFmtId="0" fontId="10" fillId="12" borderId="0">
      <alignment vertical="center"/>
    </xf>
    <xf numFmtId="0" fontId="10" fillId="9" borderId="0">
      <alignment vertical="center"/>
    </xf>
    <xf numFmtId="0" fontId="10" fillId="10" borderId="0">
      <alignment vertical="center"/>
    </xf>
    <xf numFmtId="0" fontId="10" fillId="13" borderId="0">
      <alignment vertical="center"/>
    </xf>
    <xf numFmtId="0" fontId="10" fillId="14" borderId="0">
      <alignment vertical="center"/>
    </xf>
    <xf numFmtId="0" fontId="10" fillId="15" borderId="0">
      <alignment vertical="center"/>
    </xf>
    <xf numFmtId="0" fontId="11" fillId="0" borderId="0"/>
    <xf numFmtId="0" fontId="12" fillId="0" borderId="0"/>
    <xf numFmtId="0" fontId="13" fillId="0" borderId="0">
      <protection locked="0"/>
    </xf>
    <xf numFmtId="0" fontId="7" fillId="0" borderId="0"/>
    <xf numFmtId="3" fontId="7" fillId="0" borderId="0"/>
    <xf numFmtId="0" fontId="13" fillId="0" borderId="0">
      <protection locked="0"/>
    </xf>
    <xf numFmtId="179" fontId="7" fillId="0" borderId="0"/>
    <xf numFmtId="180" fontId="66" fillId="0" borderId="0"/>
    <xf numFmtId="0" fontId="14" fillId="0" borderId="0"/>
    <xf numFmtId="0" fontId="7" fillId="0" borderId="0"/>
    <xf numFmtId="2" fontId="7" fillId="0" borderId="0"/>
    <xf numFmtId="38" fontId="15" fillId="16" borderId="0"/>
    <xf numFmtId="0" fontId="16" fillId="0" borderId="0">
      <alignment horizontal="left"/>
    </xf>
    <xf numFmtId="0" fontId="17" fillId="0" borderId="2">
      <alignment horizontal="left" vertical="center"/>
    </xf>
    <xf numFmtId="0" fontId="17" fillId="0" borderId="3">
      <alignment horizontal="left" vertical="center"/>
    </xf>
    <xf numFmtId="0" fontId="18" fillId="0" borderId="0"/>
    <xf numFmtId="0" fontId="17" fillId="0" borderId="0"/>
    <xf numFmtId="178" fontId="66" fillId="0" borderId="0">
      <protection locked="0"/>
    </xf>
    <xf numFmtId="178" fontId="66" fillId="0" borderId="0">
      <protection locked="0"/>
    </xf>
    <xf numFmtId="10" fontId="15" fillId="16" borderId="1"/>
    <xf numFmtId="0" fontId="19" fillId="0" borderId="4"/>
    <xf numFmtId="41" fontId="66" fillId="0" borderId="0"/>
    <xf numFmtId="0" fontId="7" fillId="0" borderId="0"/>
    <xf numFmtId="0" fontId="13" fillId="0" borderId="0">
      <protection locked="0"/>
    </xf>
    <xf numFmtId="10" fontId="7" fillId="0" borderId="0"/>
    <xf numFmtId="0" fontId="19" fillId="0" borderId="0"/>
    <xf numFmtId="0" fontId="20" fillId="0" borderId="0">
      <alignment horizontal="centerContinuous" vertical="center"/>
    </xf>
    <xf numFmtId="0" fontId="21" fillId="16" borderId="0">
      <alignment horizontal="center" vertical="center"/>
    </xf>
    <xf numFmtId="0" fontId="7" fillId="0" borderId="5"/>
    <xf numFmtId="0" fontId="10" fillId="17" borderId="0">
      <alignment vertical="center"/>
    </xf>
    <xf numFmtId="0" fontId="10" fillId="18" borderId="0">
      <alignment vertical="center"/>
    </xf>
    <xf numFmtId="0" fontId="10" fillId="19" borderId="0">
      <alignment vertical="center"/>
    </xf>
    <xf numFmtId="0" fontId="10" fillId="13" borderId="0">
      <alignment vertical="center"/>
    </xf>
    <xf numFmtId="0" fontId="10" fillId="14" borderId="0">
      <alignment vertical="center"/>
    </xf>
    <xf numFmtId="0" fontId="10" fillId="20" borderId="0">
      <alignment vertical="center"/>
    </xf>
    <xf numFmtId="0" fontId="22" fillId="0" borderId="0">
      <alignment vertical="center"/>
    </xf>
    <xf numFmtId="0" fontId="23" fillId="21" borderId="6">
      <alignment vertical="center"/>
    </xf>
    <xf numFmtId="0" fontId="24" fillId="3" borderId="0">
      <alignment vertical="center"/>
    </xf>
    <xf numFmtId="3" fontId="25" fillId="0" borderId="7">
      <alignment horizontal="center"/>
    </xf>
    <xf numFmtId="178" fontId="26" fillId="0" borderId="8">
      <alignment horizontal="center" vertical="center"/>
    </xf>
    <xf numFmtId="40" fontId="27" fillId="0" borderId="0"/>
    <xf numFmtId="38" fontId="27" fillId="0" borderId="0"/>
    <xf numFmtId="176" fontId="28" fillId="0" borderId="9">
      <alignment vertical="center"/>
    </xf>
    <xf numFmtId="0" fontId="66" fillId="22" borderId="10">
      <alignment vertical="center"/>
    </xf>
    <xf numFmtId="0" fontId="66" fillId="22" borderId="10">
      <alignment vertical="center"/>
    </xf>
    <xf numFmtId="0" fontId="27" fillId="0" borderId="0"/>
    <xf numFmtId="0" fontId="27" fillId="0" borderId="0"/>
    <xf numFmtId="9" fontId="29" fillId="16" borderId="0">
      <alignment horizontal="right"/>
    </xf>
    <xf numFmtId="10" fontId="29" fillId="0" borderId="0">
      <alignment horizontal="right"/>
    </xf>
    <xf numFmtId="9" fontId="66" fillId="0" borderId="0"/>
    <xf numFmtId="0" fontId="30" fillId="23" borderId="0">
      <alignment vertical="center"/>
    </xf>
    <xf numFmtId="0" fontId="11" fillId="0" borderId="0"/>
    <xf numFmtId="0" fontId="31" fillId="0" borderId="0">
      <alignment vertical="center"/>
    </xf>
    <xf numFmtId="0" fontId="32" fillId="24" borderId="11">
      <alignment vertical="center"/>
    </xf>
    <xf numFmtId="41" fontId="66" fillId="0" borderId="0">
      <alignment vertical="center"/>
    </xf>
    <xf numFmtId="41" fontId="29" fillId="0" borderId="0"/>
    <xf numFmtId="41" fontId="66" fillId="0" borderId="0"/>
    <xf numFmtId="41" fontId="66" fillId="0" borderId="0">
      <alignment vertical="center"/>
    </xf>
    <xf numFmtId="41" fontId="9" fillId="0" borderId="0">
      <alignment vertical="center"/>
    </xf>
    <xf numFmtId="0" fontId="7" fillId="0" borderId="0"/>
    <xf numFmtId="0" fontId="33" fillId="0" borderId="12">
      <alignment vertical="center"/>
    </xf>
    <xf numFmtId="0" fontId="34" fillId="0" borderId="13">
      <alignment vertical="center"/>
    </xf>
    <xf numFmtId="0" fontId="35" fillId="7" borderId="6">
      <alignment vertical="center"/>
    </xf>
    <xf numFmtId="3" fontId="36" fillId="0" borderId="0"/>
    <xf numFmtId="0" fontId="37" fillId="0" borderId="0">
      <alignment vertical="center"/>
    </xf>
    <xf numFmtId="0" fontId="38" fillId="0" borderId="14">
      <alignment vertical="center"/>
    </xf>
    <xf numFmtId="0" fontId="39" fillId="0" borderId="15">
      <alignment vertical="center"/>
    </xf>
    <xf numFmtId="0" fontId="40" fillId="0" borderId="16">
      <alignment vertical="center"/>
    </xf>
    <xf numFmtId="0" fontId="40" fillId="0" borderId="0">
      <alignment vertical="center"/>
    </xf>
    <xf numFmtId="0" fontId="41" fillId="4" borderId="0">
      <alignment vertical="center"/>
    </xf>
    <xf numFmtId="0" fontId="6" fillId="0" borderId="0"/>
    <xf numFmtId="0" fontId="42" fillId="21" borderId="17">
      <alignment vertical="center"/>
    </xf>
    <xf numFmtId="178" fontId="29" fillId="16" borderId="0">
      <alignment horizontal="right"/>
    </xf>
    <xf numFmtId="42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/>
    <xf numFmtId="0" fontId="9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>
      <alignment vertical="center"/>
    </xf>
    <xf numFmtId="0" fontId="4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6" fillId="0" borderId="0"/>
    <xf numFmtId="0" fontId="44" fillId="0" borderId="0"/>
    <xf numFmtId="0" fontId="45" fillId="0" borderId="0"/>
    <xf numFmtId="0" fontId="88" fillId="0" borderId="0">
      <alignment vertical="center"/>
    </xf>
    <xf numFmtId="0" fontId="92" fillId="0" borderId="0"/>
    <xf numFmtId="0" fontId="92" fillId="0" borderId="0"/>
    <xf numFmtId="0" fontId="93" fillId="0" borderId="0"/>
    <xf numFmtId="0" fontId="93" fillId="0" borderId="0"/>
    <xf numFmtId="0" fontId="94" fillId="0" borderId="0"/>
    <xf numFmtId="0" fontId="93" fillId="0" borderId="0"/>
    <xf numFmtId="176" fontId="95" fillId="0" borderId="1">
      <alignment vertical="center"/>
    </xf>
    <xf numFmtId="176" fontId="95" fillId="0" borderId="1">
      <alignment vertical="center"/>
    </xf>
    <xf numFmtId="177" fontId="92" fillId="0" borderId="0">
      <alignment vertical="center"/>
    </xf>
    <xf numFmtId="0" fontId="103" fillId="0" borderId="0"/>
    <xf numFmtId="181" fontId="91" fillId="0" borderId="0">
      <protection locked="0"/>
    </xf>
    <xf numFmtId="3" fontId="94" fillId="0" borderId="0" applyFont="0" applyFill="0" applyBorder="0" applyAlignment="0" applyProtection="0"/>
    <xf numFmtId="181" fontId="91" fillId="0" borderId="0">
      <protection locked="0"/>
    </xf>
    <xf numFmtId="180" fontId="91" fillId="0" borderId="0" applyFont="0" applyFill="0" applyBorder="0" applyAlignment="0" applyProtection="0"/>
    <xf numFmtId="0" fontId="90" fillId="0" borderId="0"/>
    <xf numFmtId="181" fontId="91" fillId="0" borderId="0">
      <protection locked="0"/>
    </xf>
    <xf numFmtId="181" fontId="91" fillId="0" borderId="0">
      <protection locked="0"/>
    </xf>
    <xf numFmtId="38" fontId="104" fillId="32" borderId="0" applyNumberFormat="0" applyBorder="0" applyAlignment="0" applyProtection="0"/>
    <xf numFmtId="0" fontId="105" fillId="0" borderId="0">
      <alignment horizontal="left"/>
    </xf>
    <xf numFmtId="0" fontId="106" fillId="0" borderId="2" applyNumberFormat="0" applyAlignment="0" applyProtection="0">
      <alignment horizontal="left" vertical="center"/>
    </xf>
    <xf numFmtId="0" fontId="106" fillId="0" borderId="3">
      <alignment horizontal="left" vertical="center"/>
    </xf>
    <xf numFmtId="0" fontId="107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181" fontId="91" fillId="0" borderId="0">
      <protection locked="0"/>
    </xf>
    <xf numFmtId="181" fontId="91" fillId="0" borderId="0">
      <protection locked="0"/>
    </xf>
    <xf numFmtId="10" fontId="104" fillId="32" borderId="1" applyNumberFormat="0" applyBorder="0" applyAlignment="0" applyProtection="0"/>
    <xf numFmtId="0" fontId="108" fillId="0" borderId="4"/>
    <xf numFmtId="41" fontId="91" fillId="0" borderId="0"/>
    <xf numFmtId="181" fontId="91" fillId="0" borderId="0">
      <protection locked="0"/>
    </xf>
    <xf numFmtId="10" fontId="94" fillId="0" borderId="0" applyFont="0" applyFill="0" applyBorder="0" applyAlignment="0" applyProtection="0"/>
    <xf numFmtId="181" fontId="91" fillId="0" borderId="0">
      <protection locked="0"/>
    </xf>
    <xf numFmtId="0" fontId="108" fillId="0" borderId="0"/>
    <xf numFmtId="0" fontId="109" fillId="0" borderId="0" applyFill="0" applyBorder="0" applyProtection="0">
      <alignment horizontal="centerContinuous" vertical="center"/>
    </xf>
    <xf numFmtId="0" fontId="110" fillId="32" borderId="0" applyFill="0" applyBorder="0" applyProtection="0">
      <alignment horizontal="center" vertical="center"/>
    </xf>
    <xf numFmtId="181" fontId="91" fillId="0" borderId="43">
      <protection locked="0"/>
    </xf>
    <xf numFmtId="2" fontId="96" fillId="0" borderId="0" applyFon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6" fillId="0" borderId="0" applyFont="0" applyFill="0" applyBorder="0" applyAlignment="0" applyProtection="0"/>
    <xf numFmtId="3" fontId="99" fillId="0" borderId="7">
      <alignment horizontal="center"/>
    </xf>
    <xf numFmtId="0" fontId="96" fillId="0" borderId="0" applyFont="0" applyFill="0" applyBorder="0" applyAlignment="0" applyProtection="0"/>
    <xf numFmtId="0" fontId="100" fillId="0" borderId="0" applyNumberFormat="0" applyFill="0" applyBorder="0" applyAlignment="0" applyProtection="0">
      <alignment vertical="top"/>
      <protection locked="0"/>
    </xf>
    <xf numFmtId="176" fontId="101" fillId="0" borderId="9">
      <alignment vertical="center"/>
    </xf>
    <xf numFmtId="0" fontId="91" fillId="33" borderId="44" applyNumberFormat="0" applyFont="0" applyAlignment="0" applyProtection="0">
      <alignment vertical="center"/>
    </xf>
    <xf numFmtId="9" fontId="102" fillId="32" borderId="0" applyFill="0" applyBorder="0" applyProtection="0">
      <alignment horizontal="right"/>
    </xf>
    <xf numFmtId="10" fontId="102" fillId="0" borderId="0" applyFill="0" applyBorder="0" applyProtection="0">
      <alignment horizontal="right"/>
    </xf>
    <xf numFmtId="9" fontId="91" fillId="0" borderId="0" applyFont="0" applyFill="0" applyBorder="0" applyAlignment="0" applyProtection="0"/>
    <xf numFmtId="41" fontId="91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89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>
      <alignment vertical="center"/>
    </xf>
    <xf numFmtId="0" fontId="94" fillId="0" borderId="0"/>
    <xf numFmtId="4" fontId="96" fillId="0" borderId="0" applyFont="0" applyFill="0" applyBorder="0" applyAlignment="0" applyProtection="0"/>
    <xf numFmtId="3" fontId="96" fillId="0" borderId="0" applyFont="0" applyFill="0" applyBorder="0" applyAlignment="0" applyProtection="0"/>
    <xf numFmtId="0" fontId="92" fillId="0" borderId="0"/>
    <xf numFmtId="178" fontId="102" fillId="32" borderId="0" applyFill="0" applyBorder="0" applyProtection="0">
      <alignment horizontal="right"/>
    </xf>
    <xf numFmtId="10" fontId="96" fillId="0" borderId="0" applyFont="0" applyFill="0" applyBorder="0" applyAlignment="0" applyProtection="0"/>
    <xf numFmtId="0" fontId="91" fillId="0" borderId="0"/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89" fillId="0" borderId="0">
      <alignment vertical="center"/>
    </xf>
    <xf numFmtId="0" fontId="91" fillId="0" borderId="0">
      <alignment vertical="center"/>
    </xf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11" fillId="0" borderId="0">
      <alignment vertical="center"/>
    </xf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1" fillId="0" borderId="0">
      <alignment vertical="center"/>
    </xf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6" fillId="0" borderId="5" applyNumberFormat="0" applyFont="0" applyFill="0" applyAlignment="0" applyProtection="0"/>
    <xf numFmtId="7" fontId="96" fillId="0" borderId="0" applyFont="0" applyFill="0" applyBorder="0" applyAlignment="0" applyProtection="0"/>
    <xf numFmtId="5" fontId="96" fillId="0" borderId="0" applyFont="0" applyFill="0" applyBorder="0" applyAlignment="0" applyProtection="0"/>
    <xf numFmtId="0" fontId="91" fillId="0" borderId="0">
      <alignment vertical="center"/>
    </xf>
    <xf numFmtId="41" fontId="91" fillId="0" borderId="0" applyFont="0" applyFill="0" applyBorder="0" applyAlignment="0" applyProtection="0"/>
    <xf numFmtId="41" fontId="89" fillId="0" borderId="0" applyFont="0" applyFill="0" applyBorder="0" applyAlignment="0" applyProtection="0">
      <alignment vertical="center"/>
    </xf>
    <xf numFmtId="41" fontId="91" fillId="0" borderId="0" applyFont="0" applyFill="0" applyBorder="0" applyAlignment="0" applyProtection="0"/>
    <xf numFmtId="0" fontId="91" fillId="0" borderId="0">
      <alignment vertical="center"/>
    </xf>
    <xf numFmtId="41" fontId="91" fillId="0" borderId="0" applyFont="0" applyFill="0" applyBorder="0" applyAlignment="0" applyProtection="0">
      <alignment vertical="center"/>
    </xf>
    <xf numFmtId="0" fontId="91" fillId="0" borderId="0"/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93" fillId="0" borderId="0"/>
    <xf numFmtId="0" fontId="91" fillId="0" borderId="0"/>
    <xf numFmtId="0" fontId="91" fillId="0" borderId="0">
      <alignment vertical="center"/>
    </xf>
    <xf numFmtId="42" fontId="91" fillId="0" borderId="0" applyFont="0" applyFill="0" applyBorder="0" applyAlignment="0" applyProtection="0"/>
    <xf numFmtId="45" fontId="93" fillId="0" borderId="0"/>
    <xf numFmtId="176" fontId="8" fillId="0" borderId="57">
      <alignment vertical="center"/>
    </xf>
    <xf numFmtId="0" fontId="17" fillId="0" borderId="60">
      <alignment horizontal="left" vertical="center"/>
    </xf>
    <xf numFmtId="10" fontId="15" fillId="16" borderId="57"/>
    <xf numFmtId="176" fontId="95" fillId="0" borderId="57">
      <alignment vertical="center"/>
    </xf>
    <xf numFmtId="176" fontId="95" fillId="0" borderId="57">
      <alignment vertical="center"/>
    </xf>
    <xf numFmtId="0" fontId="106" fillId="0" borderId="60">
      <alignment horizontal="left" vertical="center"/>
    </xf>
    <xf numFmtId="10" fontId="104" fillId="32" borderId="57" applyNumberFormat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9" fillId="2" borderId="0">
      <alignment vertical="center"/>
    </xf>
    <xf numFmtId="0" fontId="9" fillId="3" borderId="0">
      <alignment vertical="center"/>
    </xf>
    <xf numFmtId="0" fontId="9" fillId="4" borderId="0">
      <alignment vertical="center"/>
    </xf>
    <xf numFmtId="0" fontId="9" fillId="5" borderId="0">
      <alignment vertical="center"/>
    </xf>
    <xf numFmtId="0" fontId="9" fillId="6" borderId="0">
      <alignment vertical="center"/>
    </xf>
    <xf numFmtId="0" fontId="9" fillId="7" borderId="0">
      <alignment vertical="center"/>
    </xf>
    <xf numFmtId="0" fontId="9" fillId="8" borderId="0">
      <alignment vertical="center"/>
    </xf>
    <xf numFmtId="0" fontId="9" fillId="9" borderId="0">
      <alignment vertical="center"/>
    </xf>
    <xf numFmtId="0" fontId="9" fillId="10" borderId="0">
      <alignment vertical="center"/>
    </xf>
    <xf numFmtId="0" fontId="9" fillId="5" borderId="0">
      <alignment vertical="center"/>
    </xf>
    <xf numFmtId="0" fontId="9" fillId="8" borderId="0">
      <alignment vertical="center"/>
    </xf>
    <xf numFmtId="0" fontId="9" fillId="11" borderId="0">
      <alignment vertical="center"/>
    </xf>
    <xf numFmtId="0" fontId="10" fillId="12" borderId="0">
      <alignment vertical="center"/>
    </xf>
    <xf numFmtId="0" fontId="10" fillId="9" borderId="0">
      <alignment vertical="center"/>
    </xf>
    <xf numFmtId="0" fontId="10" fillId="10" borderId="0">
      <alignment vertical="center"/>
    </xf>
    <xf numFmtId="0" fontId="10" fillId="13" borderId="0">
      <alignment vertical="center"/>
    </xf>
    <xf numFmtId="0" fontId="10" fillId="14" borderId="0">
      <alignment vertical="center"/>
    </xf>
    <xf numFmtId="0" fontId="10" fillId="15" borderId="0">
      <alignment vertical="center"/>
    </xf>
    <xf numFmtId="10" fontId="104" fillId="32" borderId="90" applyNumberFormat="0" applyBorder="0" applyAlignment="0" applyProtection="0"/>
    <xf numFmtId="176" fontId="95" fillId="0" borderId="90">
      <alignment vertical="center"/>
    </xf>
    <xf numFmtId="0" fontId="10" fillId="17" borderId="0">
      <alignment vertical="center"/>
    </xf>
    <xf numFmtId="0" fontId="10" fillId="18" borderId="0">
      <alignment vertical="center"/>
    </xf>
    <xf numFmtId="0" fontId="10" fillId="19" borderId="0">
      <alignment vertical="center"/>
    </xf>
    <xf numFmtId="0" fontId="10" fillId="13" borderId="0">
      <alignment vertical="center"/>
    </xf>
    <xf numFmtId="0" fontId="10" fillId="14" borderId="0">
      <alignment vertical="center"/>
    </xf>
    <xf numFmtId="0" fontId="10" fillId="20" borderId="0">
      <alignment vertical="center"/>
    </xf>
    <xf numFmtId="0" fontId="22" fillId="0" borderId="0">
      <alignment vertical="center"/>
    </xf>
    <xf numFmtId="0" fontId="23" fillId="21" borderId="6">
      <alignment vertical="center"/>
    </xf>
    <xf numFmtId="0" fontId="24" fillId="3" borderId="0">
      <alignment vertical="center"/>
    </xf>
    <xf numFmtId="0" fontId="66" fillId="22" borderId="10">
      <alignment vertical="center"/>
    </xf>
    <xf numFmtId="0" fontId="30" fillId="23" borderId="0">
      <alignment vertical="center"/>
    </xf>
    <xf numFmtId="0" fontId="31" fillId="0" borderId="0">
      <alignment vertical="center"/>
    </xf>
    <xf numFmtId="0" fontId="32" fillId="24" borderId="11">
      <alignment vertical="center"/>
    </xf>
    <xf numFmtId="41" fontId="66" fillId="0" borderId="0">
      <alignment vertical="center"/>
    </xf>
    <xf numFmtId="0" fontId="33" fillId="0" borderId="12">
      <alignment vertical="center"/>
    </xf>
    <xf numFmtId="0" fontId="34" fillId="0" borderId="13">
      <alignment vertical="center"/>
    </xf>
    <xf numFmtId="0" fontId="35" fillId="7" borderId="6">
      <alignment vertical="center"/>
    </xf>
    <xf numFmtId="0" fontId="37" fillId="0" borderId="0">
      <alignment vertical="center"/>
    </xf>
    <xf numFmtId="0" fontId="38" fillId="0" borderId="14">
      <alignment vertical="center"/>
    </xf>
    <xf numFmtId="0" fontId="39" fillId="0" borderId="15">
      <alignment vertical="center"/>
    </xf>
    <xf numFmtId="0" fontId="40" fillId="0" borderId="16">
      <alignment vertical="center"/>
    </xf>
    <xf numFmtId="0" fontId="40" fillId="0" borderId="0">
      <alignment vertical="center"/>
    </xf>
    <xf numFmtId="0" fontId="41" fillId="4" borderId="0">
      <alignment vertical="center"/>
    </xf>
    <xf numFmtId="0" fontId="42" fillId="21" borderId="17">
      <alignment vertical="center"/>
    </xf>
    <xf numFmtId="42" fontId="66" fillId="0" borderId="0">
      <alignment vertical="center"/>
    </xf>
    <xf numFmtId="0" fontId="17" fillId="0" borderId="91">
      <alignment horizontal="left" vertical="center"/>
    </xf>
    <xf numFmtId="176" fontId="95" fillId="0" borderId="57">
      <alignment vertical="center"/>
    </xf>
    <xf numFmtId="176" fontId="95" fillId="0" borderId="57">
      <alignment vertical="center"/>
    </xf>
    <xf numFmtId="0" fontId="106" fillId="0" borderId="60">
      <alignment horizontal="left" vertical="center"/>
    </xf>
    <xf numFmtId="10" fontId="104" fillId="32" borderId="57" applyNumberFormat="0" applyBorder="0" applyAlignment="0" applyProtection="0"/>
    <xf numFmtId="0" fontId="106" fillId="0" borderId="91">
      <alignment horizontal="left" vertical="center"/>
    </xf>
    <xf numFmtId="176" fontId="95" fillId="0" borderId="90">
      <alignment vertical="center"/>
    </xf>
    <xf numFmtId="0" fontId="91" fillId="33" borderId="89" applyNumberFormat="0" applyFont="0" applyAlignment="0" applyProtection="0">
      <alignment vertical="center"/>
    </xf>
    <xf numFmtId="10" fontId="15" fillId="16" borderId="90"/>
    <xf numFmtId="176" fontId="8" fillId="0" borderId="9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7" fillId="0" borderId="0"/>
    <xf numFmtId="0" fontId="158" fillId="0" borderId="0" applyFont="0" applyFill="0" applyBorder="0" applyAlignment="0" applyProtection="0"/>
    <xf numFmtId="0" fontId="159" fillId="0" borderId="0" applyFont="0" applyFill="0" applyBorder="0" applyAlignment="0" applyProtection="0"/>
    <xf numFmtId="0" fontId="152" fillId="0" borderId="0">
      <protection locked="0"/>
    </xf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58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0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3" fillId="0" borderId="0"/>
    <xf numFmtId="0" fontId="164" fillId="0" borderId="0"/>
    <xf numFmtId="0" fontId="165" fillId="0" borderId="0"/>
    <xf numFmtId="0" fontId="166" fillId="0" borderId="0"/>
    <xf numFmtId="0" fontId="167" fillId="0" borderId="0"/>
    <xf numFmtId="0" fontId="161" fillId="0" borderId="0"/>
    <xf numFmtId="0" fontId="163" fillId="0" borderId="0"/>
    <xf numFmtId="0" fontId="167" fillId="0" borderId="0"/>
    <xf numFmtId="0" fontId="102" fillId="0" borderId="0">
      <protection locked="0"/>
    </xf>
    <xf numFmtId="0" fontId="99" fillId="0" borderId="0" applyFont="0" applyFill="0" applyBorder="0" applyAlignment="0" applyProtection="0"/>
    <xf numFmtId="0" fontId="102" fillId="0" borderId="0">
      <protection locked="0"/>
    </xf>
    <xf numFmtId="0" fontId="99" fillId="0" borderId="0" applyFont="0" applyFill="0" applyBorder="0" applyAlignment="0" applyProtection="0"/>
    <xf numFmtId="0" fontId="94" fillId="0" borderId="0"/>
    <xf numFmtId="0" fontId="102" fillId="0" borderId="0">
      <protection locked="0"/>
    </xf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41" fontId="88" fillId="0" borderId="0" applyFont="0" applyFill="0" applyBorder="0" applyAlignment="0" applyProtection="0">
      <alignment vertical="center"/>
    </xf>
    <xf numFmtId="0" fontId="168" fillId="51" borderId="0" applyNumberFormat="0" applyBorder="0" applyAlignment="0" applyProtection="0">
      <alignment vertical="center"/>
    </xf>
    <xf numFmtId="176" fontId="8" fillId="0" borderId="90">
      <alignment vertical="center"/>
    </xf>
    <xf numFmtId="0" fontId="17" fillId="0" borderId="91">
      <alignment horizontal="left" vertical="center"/>
    </xf>
    <xf numFmtId="10" fontId="15" fillId="16" borderId="9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176" fontId="95" fillId="0" borderId="90">
      <alignment vertical="center"/>
    </xf>
    <xf numFmtId="176" fontId="95" fillId="0" borderId="90">
      <alignment vertical="center"/>
    </xf>
    <xf numFmtId="0" fontId="106" fillId="0" borderId="91">
      <alignment horizontal="left" vertical="center"/>
    </xf>
    <xf numFmtId="10" fontId="104" fillId="32" borderId="90" applyNumberFormat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76" fontId="95" fillId="0" borderId="90">
      <alignment vertical="center"/>
    </xf>
    <xf numFmtId="176" fontId="95" fillId="0" borderId="90">
      <alignment vertical="center"/>
    </xf>
    <xf numFmtId="0" fontId="106" fillId="0" borderId="91">
      <alignment horizontal="left" vertical="center"/>
    </xf>
    <xf numFmtId="10" fontId="104" fillId="32" borderId="90" applyNumberFormat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7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9" fontId="2" fillId="0" borderId="0" applyFont="0" applyFill="0" applyBorder="0" applyAlignment="0" applyProtection="0">
      <alignment vertical="center"/>
    </xf>
    <xf numFmtId="189" fontId="6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90" fontId="66" fillId="0" borderId="0">
      <alignment vertical="center"/>
    </xf>
    <xf numFmtId="0" fontId="1" fillId="0" borderId="0">
      <alignment vertical="center"/>
    </xf>
    <xf numFmtId="0" fontId="174" fillId="0" borderId="0"/>
    <xf numFmtId="0" fontId="1" fillId="0" borderId="0">
      <alignment vertical="center"/>
    </xf>
    <xf numFmtId="0" fontId="1" fillId="0" borderId="0">
      <alignment vertical="center"/>
    </xf>
    <xf numFmtId="18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93">
    <xf numFmtId="0" fontId="0" fillId="0" borderId="0" xfId="0">
      <alignment vertical="center"/>
    </xf>
    <xf numFmtId="0" fontId="46" fillId="0" borderId="0" xfId="0" applyFont="1">
      <alignment vertical="center"/>
    </xf>
    <xf numFmtId="0" fontId="9" fillId="0" borderId="0" xfId="0" applyFont="1">
      <alignment vertical="center"/>
    </xf>
    <xf numFmtId="0" fontId="51" fillId="0" borderId="0" xfId="0" applyFont="1" applyAlignment="1">
      <alignment vertical="center" wrapText="1"/>
    </xf>
    <xf numFmtId="0" fontId="55" fillId="0" borderId="0" xfId="0" applyFon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56" fillId="0" borderId="0" xfId="0" applyFont="1" applyAlignment="1">
      <alignment horizontal="center" vertical="center" shrinkToFit="1"/>
    </xf>
    <xf numFmtId="0" fontId="55" fillId="26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42" fontId="52" fillId="0" borderId="0" xfId="100" applyFont="1" applyProtection="1">
      <alignment vertical="center"/>
      <protection locked="0"/>
    </xf>
    <xf numFmtId="0" fontId="46" fillId="25" borderId="0" xfId="0" applyFont="1" applyFill="1" applyAlignment="1" applyProtection="1">
      <alignment vertical="center" shrinkToFit="1"/>
      <protection locked="0"/>
    </xf>
    <xf numFmtId="42" fontId="52" fillId="25" borderId="0" xfId="100" applyFont="1" applyFill="1" applyProtection="1">
      <alignment vertical="center"/>
      <protection locked="0"/>
    </xf>
    <xf numFmtId="0" fontId="46" fillId="25" borderId="0" xfId="0" applyFont="1" applyFill="1" applyAlignment="1" applyProtection="1">
      <alignment horizontal="center" vertical="center"/>
      <protection locked="0"/>
    </xf>
    <xf numFmtId="0" fontId="0" fillId="25" borderId="0" xfId="0" applyFill="1" applyAlignment="1" applyProtection="1">
      <alignment horizontal="center" vertical="center"/>
      <protection locked="0"/>
    </xf>
    <xf numFmtId="0" fontId="46" fillId="0" borderId="0" xfId="0" applyFont="1" applyProtection="1">
      <alignment vertical="center"/>
      <protection locked="0"/>
    </xf>
    <xf numFmtId="0" fontId="54" fillId="25" borderId="0" xfId="0" applyFont="1" applyFill="1" applyAlignment="1" applyProtection="1">
      <alignment vertical="center" shrinkToFit="1"/>
      <protection locked="0"/>
    </xf>
    <xf numFmtId="0" fontId="46" fillId="25" borderId="0" xfId="0" applyFont="1" applyFill="1" applyProtection="1">
      <alignment vertical="center"/>
      <protection locked="0"/>
    </xf>
    <xf numFmtId="0" fontId="64" fillId="25" borderId="0" xfId="0" applyFont="1" applyFill="1" applyAlignment="1" applyProtection="1">
      <alignment horizontal="centerContinuous" vertical="center"/>
      <protection locked="0"/>
    </xf>
    <xf numFmtId="0" fontId="65" fillId="25" borderId="0" xfId="0" applyFont="1" applyFill="1" applyAlignment="1" applyProtection="1">
      <alignment horizontal="centerContinuous" vertical="center"/>
      <protection locked="0"/>
    </xf>
    <xf numFmtId="42" fontId="52" fillId="25" borderId="0" xfId="100" applyFont="1" applyFill="1" applyAlignment="1" applyProtection="1">
      <alignment horizontal="center" vertical="center" shrinkToFit="1"/>
      <protection locked="0"/>
    </xf>
    <xf numFmtId="0" fontId="46" fillId="25" borderId="0" xfId="0" applyFont="1" applyFill="1" applyAlignment="1" applyProtection="1">
      <alignment horizontal="center" vertical="center" shrinkToFit="1"/>
      <protection locked="0"/>
    </xf>
    <xf numFmtId="0" fontId="65" fillId="25" borderId="0" xfId="0" applyFont="1" applyFill="1" applyAlignment="1" applyProtection="1">
      <alignment horizontal="center" vertical="center" shrinkToFit="1"/>
      <protection locked="0"/>
    </xf>
    <xf numFmtId="0" fontId="0" fillId="31" borderId="0" xfId="0" applyFill="1" applyProtection="1">
      <alignment vertical="center"/>
      <protection hidden="1"/>
    </xf>
    <xf numFmtId="0" fontId="64" fillId="0" borderId="0" xfId="0" applyFont="1" applyAlignment="1" applyProtection="1">
      <alignment horizontal="centerContinuous" vertical="center"/>
      <protection hidden="1"/>
    </xf>
    <xf numFmtId="42" fontId="47" fillId="0" borderId="0" xfId="100" applyFont="1" applyProtection="1">
      <alignment vertical="center"/>
      <protection hidden="1"/>
    </xf>
    <xf numFmtId="0" fontId="19" fillId="31" borderId="0" xfId="0" applyFont="1" applyFill="1" applyProtection="1">
      <alignment vertical="center"/>
      <protection hidden="1"/>
    </xf>
    <xf numFmtId="183" fontId="60" fillId="0" borderId="1" xfId="0" applyNumberFormat="1" applyFont="1" applyBorder="1" applyAlignment="1" applyProtection="1">
      <alignment horizontal="center" vertical="center" shrinkToFit="1"/>
      <protection locked="0"/>
    </xf>
    <xf numFmtId="0" fontId="71" fillId="25" borderId="0" xfId="0" applyFont="1" applyFill="1" applyAlignment="1" applyProtection="1">
      <alignment horizontal="centerContinuous" vertical="center"/>
      <protection hidden="1"/>
    </xf>
    <xf numFmtId="42" fontId="72" fillId="25" borderId="0" xfId="100" applyFont="1" applyFill="1" applyProtection="1">
      <alignment vertical="center"/>
      <protection hidden="1"/>
    </xf>
    <xf numFmtId="0" fontId="75" fillId="25" borderId="0" xfId="0" applyFont="1" applyFill="1" applyProtection="1">
      <alignment vertical="center"/>
      <protection hidden="1"/>
    </xf>
    <xf numFmtId="0" fontId="75" fillId="31" borderId="0" xfId="0" applyFont="1" applyFill="1" applyProtection="1">
      <alignment vertical="center"/>
      <protection hidden="1"/>
    </xf>
    <xf numFmtId="0" fontId="75" fillId="31" borderId="0" xfId="0" applyFont="1" applyFill="1" applyAlignment="1" applyProtection="1">
      <alignment horizontal="center" vertical="center"/>
      <protection hidden="1"/>
    </xf>
    <xf numFmtId="0" fontId="75" fillId="25" borderId="0" xfId="0" applyFont="1" applyFill="1" applyAlignment="1" applyProtection="1">
      <alignment horizontal="center" vertical="center"/>
      <protection hidden="1"/>
    </xf>
    <xf numFmtId="0" fontId="77" fillId="0" borderId="0" xfId="0" applyFont="1" applyAlignment="1" applyProtection="1">
      <alignment horizontal="centerContinuous" vertical="center"/>
      <protection locked="0"/>
    </xf>
    <xf numFmtId="42" fontId="78" fillId="0" borderId="0" xfId="100" applyFont="1" applyProtection="1">
      <alignment vertical="center"/>
      <protection locked="0"/>
    </xf>
    <xf numFmtId="0" fontId="81" fillId="0" borderId="0" xfId="0" applyFont="1" applyProtection="1">
      <alignment vertical="center"/>
      <protection locked="0"/>
    </xf>
    <xf numFmtId="0" fontId="65" fillId="0" borderId="0" xfId="0" applyFont="1" applyAlignment="1" applyProtection="1">
      <alignment horizontal="centerContinuous" vertical="center"/>
      <protection locked="0"/>
    </xf>
    <xf numFmtId="42" fontId="48" fillId="0" borderId="0" xfId="100" applyFont="1" applyProtection="1">
      <alignment vertical="center"/>
      <protection locked="0"/>
    </xf>
    <xf numFmtId="0" fontId="54" fillId="0" borderId="0" xfId="0" applyFont="1" applyAlignment="1" applyProtection="1">
      <alignment vertical="center" shrinkToFit="1"/>
      <protection locked="0"/>
    </xf>
    <xf numFmtId="0" fontId="53" fillId="31" borderId="21" xfId="0" applyFont="1" applyFill="1" applyBorder="1" applyAlignment="1" applyProtection="1">
      <alignment horizontal="center" wrapText="1"/>
      <protection locked="0"/>
    </xf>
    <xf numFmtId="0" fontId="53" fillId="31" borderId="28" xfId="0" applyFont="1" applyFill="1" applyBorder="1" applyAlignment="1" applyProtection="1">
      <alignment horizontal="center" wrapText="1"/>
      <protection locked="0"/>
    </xf>
    <xf numFmtId="0" fontId="54" fillId="0" borderId="0" xfId="0" applyFont="1" applyProtection="1">
      <alignment vertical="center"/>
      <protection locked="0"/>
    </xf>
    <xf numFmtId="9" fontId="71" fillId="25" borderId="0" xfId="0" applyNumberFormat="1" applyFont="1" applyFill="1" applyAlignment="1" applyProtection="1">
      <alignment horizontal="center" vertical="center"/>
      <protection hidden="1"/>
    </xf>
    <xf numFmtId="9" fontId="72" fillId="25" borderId="0" xfId="100" applyNumberFormat="1" applyFont="1" applyFill="1" applyAlignment="1" applyProtection="1">
      <alignment horizontal="center" vertical="center"/>
      <protection hidden="1"/>
    </xf>
    <xf numFmtId="9" fontId="75" fillId="31" borderId="0" xfId="0" applyNumberFormat="1" applyFont="1" applyFill="1" applyAlignment="1" applyProtection="1">
      <alignment horizontal="center" vertical="center"/>
      <protection hidden="1"/>
    </xf>
    <xf numFmtId="0" fontId="71" fillId="25" borderId="0" xfId="0" applyFont="1" applyFill="1" applyAlignment="1" applyProtection="1">
      <alignment horizontal="centerContinuous" vertical="center"/>
      <protection locked="0"/>
    </xf>
    <xf numFmtId="42" fontId="72" fillId="25" borderId="0" xfId="100" applyFont="1" applyFill="1" applyProtection="1">
      <alignment vertical="center"/>
      <protection locked="0"/>
    </xf>
    <xf numFmtId="0" fontId="64" fillId="25" borderId="0" xfId="0" applyFont="1" applyFill="1" applyProtection="1">
      <alignment vertical="center"/>
      <protection locked="0"/>
    </xf>
    <xf numFmtId="0" fontId="83" fillId="25" borderId="0" xfId="0" applyFont="1" applyFill="1" applyProtection="1">
      <alignment vertical="center"/>
      <protection locked="0"/>
    </xf>
    <xf numFmtId="0" fontId="84" fillId="25" borderId="0" xfId="0" applyFont="1" applyFill="1" applyProtection="1">
      <alignment vertical="center"/>
      <protection locked="0"/>
    </xf>
    <xf numFmtId="0" fontId="53" fillId="31" borderId="22" xfId="0" applyFont="1" applyFill="1" applyBorder="1" applyAlignment="1" applyProtection="1">
      <alignment horizontal="centerContinuous" vertical="center" wrapText="1"/>
      <protection locked="0"/>
    </xf>
    <xf numFmtId="0" fontId="53" fillId="31" borderId="30" xfId="0" applyFont="1" applyFill="1" applyBorder="1" applyAlignment="1" applyProtection="1">
      <alignment horizontal="centerContinuous" vertical="center" wrapText="1"/>
      <protection locked="0"/>
    </xf>
    <xf numFmtId="0" fontId="53" fillId="31" borderId="38" xfId="0" applyFont="1" applyFill="1" applyBorder="1" applyAlignment="1" applyProtection="1">
      <alignment horizontal="centerContinuous" vertical="center" wrapText="1"/>
      <protection locked="0"/>
    </xf>
    <xf numFmtId="42" fontId="79" fillId="31" borderId="33" xfId="100" applyFont="1" applyFill="1" applyBorder="1" applyAlignment="1" applyProtection="1">
      <alignment horizontal="centerContinuous" vertical="center"/>
      <protection locked="0"/>
    </xf>
    <xf numFmtId="42" fontId="79" fillId="31" borderId="34" xfId="100" applyFont="1" applyFill="1" applyBorder="1" applyAlignment="1" applyProtection="1">
      <alignment horizontal="centerContinuous" vertical="center"/>
      <protection locked="0"/>
    </xf>
    <xf numFmtId="42" fontId="79" fillId="31" borderId="40" xfId="100" applyFont="1" applyFill="1" applyBorder="1" applyAlignment="1" applyProtection="1">
      <alignment horizontal="centerContinuous" vertical="center"/>
      <protection locked="0"/>
    </xf>
    <xf numFmtId="0" fontId="81" fillId="31" borderId="41" xfId="0" applyFont="1" applyFill="1" applyBorder="1" applyAlignment="1" applyProtection="1">
      <alignment horizontal="centerContinuous" vertical="center"/>
      <protection locked="0"/>
    </xf>
    <xf numFmtId="0" fontId="81" fillId="31" borderId="38" xfId="0" applyFont="1" applyFill="1" applyBorder="1" applyAlignment="1" applyProtection="1">
      <alignment horizontal="centerContinuous" vertical="center"/>
      <protection locked="0"/>
    </xf>
    <xf numFmtId="0" fontId="54" fillId="0" borderId="1" xfId="0" applyFont="1" applyBorder="1" applyAlignment="1" applyProtection="1">
      <alignment vertical="center" shrinkToFit="1"/>
      <protection locked="0"/>
    </xf>
    <xf numFmtId="0" fontId="75" fillId="25" borderId="0" xfId="0" applyFont="1" applyFill="1" applyProtection="1">
      <alignment vertical="center"/>
      <protection locked="0"/>
    </xf>
    <xf numFmtId="0" fontId="64" fillId="0" borderId="0" xfId="0" applyFo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51" fillId="31" borderId="30" xfId="0" applyFont="1" applyFill="1" applyBorder="1" applyAlignment="1" applyProtection="1">
      <alignment horizontal="center" wrapText="1"/>
      <protection locked="0"/>
    </xf>
    <xf numFmtId="0" fontId="60" fillId="0" borderId="1" xfId="0" applyFont="1" applyBorder="1" applyAlignment="1" applyProtection="1">
      <alignment horizontal="center" vertical="center" shrinkToFit="1"/>
      <protection locked="0"/>
    </xf>
    <xf numFmtId="0" fontId="54" fillId="0" borderId="1" xfId="0" applyFont="1" applyBorder="1" applyAlignment="1" applyProtection="1">
      <alignment horizontal="center" vertical="center" shrinkToFit="1"/>
      <protection locked="0"/>
    </xf>
    <xf numFmtId="0" fontId="60" fillId="0" borderId="1" xfId="0" applyFont="1" applyBorder="1" applyAlignment="1" applyProtection="1">
      <alignment vertical="center" shrinkToFit="1"/>
      <protection locked="0"/>
    </xf>
    <xf numFmtId="0" fontId="48" fillId="31" borderId="28" xfId="0" applyFont="1" applyFill="1" applyBorder="1" applyAlignment="1" applyProtection="1">
      <alignment horizontal="centerContinuous" shrinkToFit="1"/>
      <protection locked="0"/>
    </xf>
    <xf numFmtId="0" fontId="60" fillId="34" borderId="1" xfId="0" applyFont="1" applyFill="1" applyBorder="1" applyAlignment="1" applyProtection="1">
      <alignment horizontal="center" vertical="center" shrinkToFit="1"/>
      <protection locked="0"/>
    </xf>
    <xf numFmtId="183" fontId="60" fillId="34" borderId="1" xfId="0" applyNumberFormat="1" applyFont="1" applyFill="1" applyBorder="1" applyAlignment="1" applyProtection="1">
      <alignment horizontal="center" vertical="center" shrinkToFit="1"/>
      <protection locked="0"/>
    </xf>
    <xf numFmtId="0" fontId="54" fillId="34" borderId="1" xfId="0" applyFont="1" applyFill="1" applyBorder="1" applyAlignment="1" applyProtection="1">
      <alignment horizontal="center" vertical="center" shrinkToFit="1"/>
      <protection locked="0"/>
    </xf>
    <xf numFmtId="0" fontId="54" fillId="34" borderId="1" xfId="0" applyFont="1" applyFill="1" applyBorder="1" applyAlignment="1" applyProtection="1">
      <alignment vertical="center" shrinkToFit="1"/>
      <protection locked="0"/>
    </xf>
    <xf numFmtId="0" fontId="60" fillId="34" borderId="1" xfId="0" applyFont="1" applyFill="1" applyBorder="1" applyAlignment="1" applyProtection="1">
      <alignment vertical="center" shrinkToFit="1"/>
      <protection locked="0"/>
    </xf>
    <xf numFmtId="0" fontId="86" fillId="34" borderId="1" xfId="0" applyFont="1" applyFill="1" applyBorder="1" applyAlignment="1" applyProtection="1">
      <alignment horizontal="center" vertical="center"/>
      <protection locked="0"/>
    </xf>
    <xf numFmtId="186" fontId="74" fillId="34" borderId="1" xfId="0" applyNumberFormat="1" applyFont="1" applyFill="1" applyBorder="1" applyAlignment="1" applyProtection="1">
      <alignment horizontal="center" vertical="center" wrapText="1"/>
      <protection hidden="1"/>
    </xf>
    <xf numFmtId="41" fontId="74" fillId="34" borderId="1" xfId="0" applyNumberFormat="1" applyFont="1" applyFill="1" applyBorder="1" applyAlignment="1" applyProtection="1">
      <alignment horizontal="center" vertical="center"/>
      <protection hidden="1"/>
    </xf>
    <xf numFmtId="41" fontId="74" fillId="34" borderId="1" xfId="81" applyFont="1" applyFill="1" applyBorder="1" applyAlignment="1" applyProtection="1">
      <alignment horizontal="center" vertical="center" wrapText="1"/>
      <protection hidden="1"/>
    </xf>
    <xf numFmtId="9" fontId="74" fillId="34" borderId="1" xfId="81" applyNumberFormat="1" applyFont="1" applyFill="1" applyBorder="1" applyAlignment="1" applyProtection="1">
      <alignment horizontal="center" vertical="center" wrapText="1"/>
      <protection hidden="1"/>
    </xf>
    <xf numFmtId="41" fontId="76" fillId="34" borderId="1" xfId="81" applyFont="1" applyFill="1" applyBorder="1" applyAlignment="1" applyProtection="1">
      <alignment horizontal="center" vertical="center" wrapText="1"/>
      <protection hidden="1"/>
    </xf>
    <xf numFmtId="41" fontId="59" fillId="34" borderId="1" xfId="81" applyFont="1" applyFill="1" applyBorder="1" applyAlignment="1" applyProtection="1">
      <alignment horizontal="center" vertical="center" wrapText="1"/>
      <protection hidden="1"/>
    </xf>
    <xf numFmtId="41" fontId="51" fillId="34" borderId="1" xfId="0" applyNumberFormat="1" applyFont="1" applyFill="1" applyBorder="1" applyAlignment="1" applyProtection="1">
      <alignment horizontal="center" vertical="center" wrapText="1"/>
      <protection hidden="1"/>
    </xf>
    <xf numFmtId="41" fontId="60" fillId="0" borderId="1" xfId="81" applyFont="1" applyBorder="1" applyAlignment="1" applyProtection="1">
      <alignment horizontal="center" vertical="center" wrapText="1"/>
      <protection locked="0"/>
    </xf>
    <xf numFmtId="41" fontId="60" fillId="0" borderId="1" xfId="0" applyNumberFormat="1" applyFont="1" applyBorder="1" applyAlignment="1" applyProtection="1">
      <alignment horizontal="center" vertical="center"/>
      <protection locked="0"/>
    </xf>
    <xf numFmtId="187" fontId="57" fillId="0" borderId="1" xfId="81" applyNumberFormat="1" applyFont="1" applyBorder="1" applyAlignment="1" applyProtection="1">
      <alignment horizontal="center" vertical="center" wrapText="1"/>
      <protection locked="0"/>
    </xf>
    <xf numFmtId="183" fontId="85" fillId="0" borderId="26" xfId="0" applyNumberFormat="1" applyFont="1" applyBorder="1" applyAlignment="1" applyProtection="1">
      <alignment horizontal="center" vertical="center" shrinkToFit="1"/>
      <protection locked="0"/>
    </xf>
    <xf numFmtId="183" fontId="85" fillId="0" borderId="24" xfId="0" applyNumberFormat="1" applyFont="1" applyBorder="1" applyAlignment="1" applyProtection="1">
      <alignment horizontal="center" vertical="center" shrinkToFit="1"/>
      <protection locked="0"/>
    </xf>
    <xf numFmtId="183" fontId="85" fillId="0" borderId="24" xfId="0" applyNumberFormat="1" applyFont="1" applyBorder="1" applyAlignment="1" applyProtection="1">
      <alignment horizontal="center" vertical="center" wrapText="1" shrinkToFit="1"/>
      <protection locked="0"/>
    </xf>
    <xf numFmtId="41" fontId="57" fillId="34" borderId="1" xfId="81" applyFont="1" applyFill="1" applyBorder="1" applyAlignment="1" applyProtection="1">
      <alignment horizontal="center" vertical="center" wrapText="1"/>
      <protection locked="0"/>
    </xf>
    <xf numFmtId="187" fontId="57" fillId="34" borderId="1" xfId="81" applyNumberFormat="1" applyFont="1" applyFill="1" applyBorder="1" applyAlignment="1" applyProtection="1">
      <alignment horizontal="center" vertical="center" wrapText="1"/>
      <protection locked="0"/>
    </xf>
    <xf numFmtId="41" fontId="51" fillId="0" borderId="1" xfId="0" applyNumberFormat="1" applyFont="1" applyBorder="1" applyAlignment="1" applyProtection="1">
      <alignment horizontal="center" vertical="center" wrapText="1"/>
      <protection locked="0"/>
    </xf>
    <xf numFmtId="0" fontId="51" fillId="0" borderId="1" xfId="0" applyFont="1" applyBorder="1" applyAlignment="1" applyProtection="1">
      <alignment horizontal="center" vertical="center" wrapText="1"/>
      <protection locked="0"/>
    </xf>
    <xf numFmtId="41" fontId="53" fillId="0" borderId="1" xfId="0" applyNumberFormat="1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 applyProtection="1">
      <alignment horizontal="center" vertical="center" wrapText="1"/>
      <protection locked="0"/>
    </xf>
    <xf numFmtId="0" fontId="53" fillId="31" borderId="46" xfId="0" applyFont="1" applyFill="1" applyBorder="1" applyAlignment="1" applyProtection="1">
      <alignment horizontal="center" vertical="top" wrapText="1"/>
      <protection locked="0"/>
    </xf>
    <xf numFmtId="0" fontId="53" fillId="31" borderId="28" xfId="0" applyFont="1" applyFill="1" applyBorder="1" applyAlignment="1" applyProtection="1">
      <alignment horizontal="center" vertical="center"/>
      <protection locked="0"/>
    </xf>
    <xf numFmtId="0" fontId="53" fillId="31" borderId="28" xfId="0" applyFont="1" applyFill="1" applyBorder="1" applyAlignment="1" applyProtection="1">
      <alignment horizontal="center" vertical="center" wrapText="1"/>
      <protection locked="0"/>
    </xf>
    <xf numFmtId="0" fontId="53" fillId="31" borderId="46" xfId="0" applyFont="1" applyFill="1" applyBorder="1" applyAlignment="1" applyProtection="1">
      <alignment horizontal="center" vertical="top"/>
      <protection locked="0"/>
    </xf>
    <xf numFmtId="0" fontId="48" fillId="31" borderId="46" xfId="0" applyFont="1" applyFill="1" applyBorder="1" applyAlignment="1" applyProtection="1">
      <alignment horizontal="center" vertical="top" wrapText="1" shrinkToFit="1"/>
      <protection locked="0"/>
    </xf>
    <xf numFmtId="0" fontId="48" fillId="31" borderId="46" xfId="0" applyFont="1" applyFill="1" applyBorder="1" applyAlignment="1" applyProtection="1">
      <alignment horizontal="center" vertical="center" wrapText="1" shrinkToFit="1"/>
      <protection locked="0"/>
    </xf>
    <xf numFmtId="0" fontId="79" fillId="31" borderId="28" xfId="0" applyFont="1" applyFill="1" applyBorder="1" applyAlignment="1" applyProtection="1">
      <alignment horizontal="center" vertical="center"/>
      <protection locked="0"/>
    </xf>
    <xf numFmtId="0" fontId="79" fillId="31" borderId="28" xfId="0" applyFont="1" applyFill="1" applyBorder="1" applyAlignment="1" applyProtection="1">
      <alignment horizontal="center" vertical="center" wrapText="1"/>
      <protection locked="0"/>
    </xf>
    <xf numFmtId="0" fontId="51" fillId="31" borderId="49" xfId="0" applyFont="1" applyFill="1" applyBorder="1" applyAlignment="1" applyProtection="1">
      <alignment horizontal="center" vertical="top" wrapText="1"/>
      <protection locked="0"/>
    </xf>
    <xf numFmtId="0" fontId="51" fillId="0" borderId="45" xfId="0" applyFont="1" applyBorder="1" applyAlignment="1" applyProtection="1">
      <alignment horizontal="center" vertical="center" wrapText="1"/>
      <protection locked="0"/>
    </xf>
    <xf numFmtId="183" fontId="85" fillId="0" borderId="50" xfId="0" applyNumberFormat="1" applyFont="1" applyBorder="1" applyAlignment="1" applyProtection="1">
      <alignment horizontal="center" vertical="center" shrinkToFit="1"/>
      <protection locked="0"/>
    </xf>
    <xf numFmtId="183" fontId="85" fillId="0" borderId="51" xfId="0" applyNumberFormat="1" applyFont="1" applyBorder="1" applyAlignment="1" applyProtection="1">
      <alignment horizontal="center" vertical="center" shrinkToFit="1"/>
      <protection locked="0"/>
    </xf>
    <xf numFmtId="0" fontId="53" fillId="35" borderId="21" xfId="0" applyFont="1" applyFill="1" applyBorder="1" applyAlignment="1" applyProtection="1">
      <alignment horizontal="center" wrapText="1"/>
      <protection locked="0"/>
    </xf>
    <xf numFmtId="0" fontId="53" fillId="35" borderId="22" xfId="0" applyFont="1" applyFill="1" applyBorder="1" applyAlignment="1" applyProtection="1">
      <alignment horizontal="centerContinuous" vertical="center" wrapText="1"/>
      <protection locked="0"/>
    </xf>
    <xf numFmtId="0" fontId="53" fillId="35" borderId="30" xfId="0" applyFont="1" applyFill="1" applyBorder="1" applyAlignment="1" applyProtection="1">
      <alignment horizontal="centerContinuous" vertical="center" wrapText="1"/>
      <protection locked="0"/>
    </xf>
    <xf numFmtId="0" fontId="53" fillId="35" borderId="38" xfId="0" applyFont="1" applyFill="1" applyBorder="1" applyAlignment="1" applyProtection="1">
      <alignment horizontal="centerContinuous" vertical="center" wrapText="1"/>
      <protection locked="0"/>
    </xf>
    <xf numFmtId="0" fontId="53" fillId="35" borderId="33" xfId="0" applyFont="1" applyFill="1" applyBorder="1" applyAlignment="1" applyProtection="1">
      <alignment horizontal="centerContinuous" vertical="center" wrapText="1"/>
      <protection locked="0"/>
    </xf>
    <xf numFmtId="0" fontId="53" fillId="35" borderId="39" xfId="0" applyFont="1" applyFill="1" applyBorder="1" applyAlignment="1" applyProtection="1">
      <alignment horizontal="centerContinuous" vertical="center" wrapText="1"/>
      <protection locked="0"/>
    </xf>
    <xf numFmtId="0" fontId="48" fillId="35" borderId="45" xfId="0" applyFont="1" applyFill="1" applyBorder="1" applyAlignment="1" applyProtection="1">
      <alignment horizontal="centerContinuous" vertical="center" shrinkToFit="1"/>
      <protection locked="0"/>
    </xf>
    <xf numFmtId="0" fontId="48" fillId="35" borderId="27" xfId="0" applyFont="1" applyFill="1" applyBorder="1" applyAlignment="1" applyProtection="1">
      <alignment horizontal="centerContinuous" vertical="center" shrinkToFit="1"/>
      <protection locked="0"/>
    </xf>
    <xf numFmtId="0" fontId="53" fillId="35" borderId="28" xfId="0" applyFont="1" applyFill="1" applyBorder="1" applyAlignment="1" applyProtection="1">
      <alignment horizontal="center" wrapText="1"/>
      <protection locked="0"/>
    </xf>
    <xf numFmtId="0" fontId="73" fillId="35" borderId="28" xfId="0" applyFont="1" applyFill="1" applyBorder="1" applyAlignment="1" applyProtection="1">
      <alignment horizontal="center" wrapText="1"/>
      <protection locked="0"/>
    </xf>
    <xf numFmtId="0" fontId="73" fillId="35" borderId="39" xfId="0" applyFont="1" applyFill="1" applyBorder="1" applyAlignment="1" applyProtection="1">
      <alignment horizontal="centerContinuous" vertical="center" wrapText="1"/>
      <protection hidden="1"/>
    </xf>
    <xf numFmtId="0" fontId="73" fillId="35" borderId="28" xfId="0" applyFont="1" applyFill="1" applyBorder="1" applyAlignment="1" applyProtection="1">
      <alignment horizontal="centerContinuous" wrapText="1"/>
      <protection hidden="1"/>
    </xf>
    <xf numFmtId="9" fontId="73" fillId="35" borderId="28" xfId="0" applyNumberFormat="1" applyFont="1" applyFill="1" applyBorder="1" applyAlignment="1" applyProtection="1">
      <alignment horizontal="center" wrapText="1"/>
      <protection hidden="1"/>
    </xf>
    <xf numFmtId="0" fontId="51" fillId="35" borderId="40" xfId="0" applyFont="1" applyFill="1" applyBorder="1" applyAlignment="1" applyProtection="1">
      <alignment horizontal="centerContinuous" vertical="center" wrapText="1"/>
      <protection hidden="1"/>
    </xf>
    <xf numFmtId="0" fontId="51" fillId="35" borderId="38" xfId="0" applyFont="1" applyFill="1" applyBorder="1" applyAlignment="1" applyProtection="1">
      <alignment horizontal="centerContinuous" vertical="center" wrapText="1"/>
      <protection hidden="1"/>
    </xf>
    <xf numFmtId="42" fontId="79" fillId="35" borderId="33" xfId="100" applyFont="1" applyFill="1" applyBorder="1" applyAlignment="1" applyProtection="1">
      <alignment horizontal="centerContinuous" vertical="center"/>
      <protection locked="0"/>
    </xf>
    <xf numFmtId="42" fontId="79" fillId="35" borderId="34" xfId="100" applyFont="1" applyFill="1" applyBorder="1" applyAlignment="1" applyProtection="1">
      <alignment horizontal="centerContinuous" vertical="center"/>
      <protection locked="0"/>
    </xf>
    <xf numFmtId="42" fontId="53" fillId="35" borderId="34" xfId="100" applyFont="1" applyFill="1" applyBorder="1" applyAlignment="1" applyProtection="1">
      <alignment horizontal="centerContinuous" vertical="center" shrinkToFit="1"/>
      <protection locked="0"/>
    </xf>
    <xf numFmtId="42" fontId="53" fillId="35" borderId="39" xfId="100" applyFont="1" applyFill="1" applyBorder="1" applyAlignment="1" applyProtection="1">
      <alignment horizontal="centerContinuous" vertical="center" shrinkToFit="1"/>
      <protection locked="0"/>
    </xf>
    <xf numFmtId="42" fontId="79" fillId="35" borderId="40" xfId="100" applyFont="1" applyFill="1" applyBorder="1" applyAlignment="1" applyProtection="1">
      <alignment horizontal="centerContinuous" vertical="center"/>
      <protection locked="0"/>
    </xf>
    <xf numFmtId="0" fontId="81" fillId="35" borderId="41" xfId="0" applyFont="1" applyFill="1" applyBorder="1" applyAlignment="1" applyProtection="1">
      <alignment horizontal="centerContinuous" vertical="center"/>
      <protection locked="0"/>
    </xf>
    <xf numFmtId="0" fontId="81" fillId="35" borderId="38" xfId="0" applyFont="1" applyFill="1" applyBorder="1" applyAlignment="1" applyProtection="1">
      <alignment horizontal="centerContinuous" vertical="center"/>
      <protection locked="0"/>
    </xf>
    <xf numFmtId="0" fontId="53" fillId="35" borderId="46" xfId="0" applyFont="1" applyFill="1" applyBorder="1" applyAlignment="1" applyProtection="1">
      <alignment horizontal="center" vertical="top" wrapText="1"/>
      <protection locked="0"/>
    </xf>
    <xf numFmtId="0" fontId="53" fillId="35" borderId="28" xfId="0" applyFont="1" applyFill="1" applyBorder="1" applyAlignment="1" applyProtection="1">
      <alignment horizontal="center" vertical="center"/>
      <protection locked="0"/>
    </xf>
    <xf numFmtId="0" fontId="53" fillId="35" borderId="28" xfId="0" applyFont="1" applyFill="1" applyBorder="1" applyAlignment="1" applyProtection="1">
      <alignment horizontal="center" vertical="center" wrapText="1"/>
      <protection locked="0"/>
    </xf>
    <xf numFmtId="185" fontId="53" fillId="35" borderId="28" xfId="0" applyNumberFormat="1" applyFont="1" applyFill="1" applyBorder="1" applyAlignment="1" applyProtection="1">
      <alignment horizontal="center" vertical="center" shrinkToFit="1"/>
      <protection locked="0"/>
    </xf>
    <xf numFmtId="185" fontId="53" fillId="35" borderId="28" xfId="0" applyNumberFormat="1" applyFont="1" applyFill="1" applyBorder="1" applyAlignment="1" applyProtection="1">
      <alignment horizontal="center" vertical="center" wrapText="1" shrinkToFit="1"/>
      <protection locked="0"/>
    </xf>
    <xf numFmtId="0" fontId="48" fillId="35" borderId="46" xfId="0" applyFont="1" applyFill="1" applyBorder="1" applyAlignment="1" applyProtection="1">
      <alignment horizontal="center" vertical="center" wrapText="1" shrinkToFit="1"/>
      <protection locked="0"/>
    </xf>
    <xf numFmtId="0" fontId="53" fillId="35" borderId="46" xfId="0" applyFont="1" applyFill="1" applyBorder="1" applyAlignment="1" applyProtection="1">
      <alignment horizontal="center" vertical="top"/>
      <protection locked="0"/>
    </xf>
    <xf numFmtId="0" fontId="73" fillId="35" borderId="46" xfId="0" applyFont="1" applyFill="1" applyBorder="1" applyAlignment="1" applyProtection="1">
      <alignment horizontal="center" vertical="top"/>
      <protection locked="0"/>
    </xf>
    <xf numFmtId="0" fontId="73" fillId="35" borderId="28" xfId="0" applyFont="1" applyFill="1" applyBorder="1" applyAlignment="1" applyProtection="1">
      <alignment horizontal="center" vertical="center" wrapText="1"/>
      <protection hidden="1"/>
    </xf>
    <xf numFmtId="0" fontId="73" fillId="35" borderId="46" xfId="0" applyFont="1" applyFill="1" applyBorder="1" applyAlignment="1" applyProtection="1">
      <alignment horizontal="center" vertical="top"/>
      <protection hidden="1"/>
    </xf>
    <xf numFmtId="9" fontId="73" fillId="35" borderId="46" xfId="0" applyNumberFormat="1" applyFont="1" applyFill="1" applyBorder="1" applyAlignment="1" applyProtection="1">
      <alignment horizontal="center" vertical="top"/>
      <protection hidden="1"/>
    </xf>
    <xf numFmtId="0" fontId="51" fillId="35" borderId="28" xfId="0" applyFont="1" applyFill="1" applyBorder="1" applyAlignment="1" applyProtection="1">
      <alignment horizontal="center" vertical="center" wrapText="1"/>
      <protection hidden="1"/>
    </xf>
    <xf numFmtId="0" fontId="79" fillId="35" borderId="28" xfId="0" applyFont="1" applyFill="1" applyBorder="1" applyAlignment="1" applyProtection="1">
      <alignment horizontal="center" vertical="center"/>
      <protection locked="0"/>
    </xf>
    <xf numFmtId="0" fontId="53" fillId="35" borderId="28" xfId="0" applyFont="1" applyFill="1" applyBorder="1" applyAlignment="1" applyProtection="1">
      <alignment horizontal="center" vertical="center" shrinkToFit="1"/>
      <protection locked="0"/>
    </xf>
    <xf numFmtId="0" fontId="79" fillId="35" borderId="28" xfId="0" applyFont="1" applyFill="1" applyBorder="1" applyAlignment="1" applyProtection="1">
      <alignment horizontal="center" vertical="center" wrapText="1"/>
      <protection locked="0"/>
    </xf>
    <xf numFmtId="0" fontId="53" fillId="35" borderId="31" xfId="0" applyFont="1" applyFill="1" applyBorder="1" applyAlignment="1" applyProtection="1">
      <alignment horizontal="centerContinuous" vertical="center" wrapText="1"/>
      <protection locked="0"/>
    </xf>
    <xf numFmtId="0" fontId="53" fillId="35" borderId="20" xfId="0" applyFont="1" applyFill="1" applyBorder="1" applyAlignment="1" applyProtection="1">
      <alignment horizontal="centerContinuous" vertical="center" wrapText="1"/>
      <protection locked="0"/>
    </xf>
    <xf numFmtId="0" fontId="53" fillId="35" borderId="25" xfId="0" applyFont="1" applyFill="1" applyBorder="1" applyAlignment="1" applyProtection="1">
      <alignment horizontal="centerContinuous" vertical="center" wrapText="1"/>
      <protection locked="0"/>
    </xf>
    <xf numFmtId="0" fontId="53" fillId="35" borderId="29" xfId="0" applyFont="1" applyFill="1" applyBorder="1" applyAlignment="1" applyProtection="1">
      <alignment horizontal="centerContinuous" vertical="center" wrapText="1"/>
      <protection locked="0"/>
    </xf>
    <xf numFmtId="0" fontId="53" fillId="35" borderId="30" xfId="0" applyFont="1" applyFill="1" applyBorder="1" applyAlignment="1" applyProtection="1">
      <alignment horizontal="center" wrapText="1"/>
      <protection locked="0"/>
    </xf>
    <xf numFmtId="0" fontId="53" fillId="35" borderId="30" xfId="0" applyFont="1" applyFill="1" applyBorder="1" applyAlignment="1" applyProtection="1">
      <alignment horizontal="center" vertical="center" wrapText="1"/>
      <protection locked="0"/>
    </xf>
    <xf numFmtId="0" fontId="53" fillId="35" borderId="21" xfId="0" applyFont="1" applyFill="1" applyBorder="1" applyAlignment="1" applyProtection="1">
      <alignment horizontal="center" vertical="center" wrapText="1"/>
      <protection locked="0"/>
    </xf>
    <xf numFmtId="0" fontId="53" fillId="35" borderId="22" xfId="0" applyFont="1" applyFill="1" applyBorder="1" applyAlignment="1" applyProtection="1">
      <alignment horizontal="center" vertical="center" wrapText="1"/>
      <protection locked="0"/>
    </xf>
    <xf numFmtId="0" fontId="53" fillId="35" borderId="42" xfId="0" applyFont="1" applyFill="1" applyBorder="1" applyAlignment="1" applyProtection="1">
      <alignment horizontal="center" vertical="top" wrapText="1"/>
      <protection locked="0"/>
    </xf>
    <xf numFmtId="0" fontId="53" fillId="0" borderId="1" xfId="0" applyFont="1" applyBorder="1" applyAlignment="1" applyProtection="1">
      <alignment horizontal="center" vertical="center" wrapText="1"/>
      <protection locked="0"/>
    </xf>
    <xf numFmtId="0" fontId="53" fillId="0" borderId="52" xfId="0" applyFont="1" applyBorder="1" applyAlignment="1" applyProtection="1">
      <alignment horizontal="center" vertical="center" wrapText="1"/>
      <protection locked="0"/>
    </xf>
    <xf numFmtId="183" fontId="79" fillId="0" borderId="26" xfId="0" applyNumberFormat="1" applyFont="1" applyBorder="1" applyAlignment="1" applyProtection="1">
      <alignment horizontal="center" vertical="center" shrinkToFit="1"/>
      <protection locked="0"/>
    </xf>
    <xf numFmtId="183" fontId="79" fillId="0" borderId="24" xfId="0" applyNumberFormat="1" applyFont="1" applyBorder="1" applyAlignment="1" applyProtection="1">
      <alignment horizontal="center" vertical="center" shrinkToFit="1"/>
      <protection locked="0"/>
    </xf>
    <xf numFmtId="183" fontId="79" fillId="0" borderId="24" xfId="0" applyNumberFormat="1" applyFont="1" applyBorder="1" applyAlignment="1" applyProtection="1">
      <alignment horizontal="center" vertical="center" wrapText="1" shrinkToFi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0" fontId="48" fillId="31" borderId="28" xfId="0" applyFont="1" applyFill="1" applyBorder="1" applyAlignment="1" applyProtection="1">
      <alignment horizontal="center" shrinkToFit="1"/>
      <protection locked="0"/>
    </xf>
    <xf numFmtId="0" fontId="53" fillId="34" borderId="21" xfId="0" applyFont="1" applyFill="1" applyBorder="1" applyAlignment="1" applyProtection="1">
      <alignment horizontal="center" wrapText="1"/>
      <protection locked="0"/>
    </xf>
    <xf numFmtId="0" fontId="53" fillId="34" borderId="22" xfId="0" applyFont="1" applyFill="1" applyBorder="1" applyAlignment="1" applyProtection="1">
      <alignment horizontal="centerContinuous" vertical="center" wrapText="1"/>
      <protection locked="0"/>
    </xf>
    <xf numFmtId="0" fontId="53" fillId="34" borderId="30" xfId="0" applyFont="1" applyFill="1" applyBorder="1" applyAlignment="1" applyProtection="1">
      <alignment horizontal="centerContinuous" vertical="center" wrapText="1"/>
      <protection locked="0"/>
    </xf>
    <xf numFmtId="0" fontId="53" fillId="34" borderId="38" xfId="0" applyFont="1" applyFill="1" applyBorder="1" applyAlignment="1" applyProtection="1">
      <alignment horizontal="centerContinuous" vertical="center" wrapText="1"/>
      <protection locked="0"/>
    </xf>
    <xf numFmtId="0" fontId="53" fillId="34" borderId="28" xfId="0" applyFont="1" applyFill="1" applyBorder="1" applyAlignment="1" applyProtection="1">
      <alignment horizontal="center" wrapText="1"/>
      <protection locked="0"/>
    </xf>
    <xf numFmtId="185" fontId="53" fillId="34" borderId="33" xfId="0" applyNumberFormat="1" applyFont="1" applyFill="1" applyBorder="1" applyAlignment="1" applyProtection="1">
      <alignment horizontal="centerContinuous" vertical="center" shrinkToFit="1"/>
      <protection locked="0"/>
    </xf>
    <xf numFmtId="185" fontId="53" fillId="34" borderId="34" xfId="0" applyNumberFormat="1" applyFont="1" applyFill="1" applyBorder="1" applyAlignment="1" applyProtection="1">
      <alignment horizontal="centerContinuous" vertical="center" shrinkToFit="1"/>
      <protection locked="0"/>
    </xf>
    <xf numFmtId="185" fontId="53" fillId="34" borderId="39" xfId="0" applyNumberFormat="1" applyFont="1" applyFill="1" applyBorder="1" applyAlignment="1" applyProtection="1">
      <alignment horizontal="centerContinuous" vertical="center" shrinkToFit="1"/>
      <protection locked="0"/>
    </xf>
    <xf numFmtId="0" fontId="48" fillId="34" borderId="45" xfId="0" applyFont="1" applyFill="1" applyBorder="1" applyAlignment="1" applyProtection="1">
      <alignment horizontal="centerContinuous" vertical="center" shrinkToFit="1"/>
      <protection locked="0"/>
    </xf>
    <xf numFmtId="0" fontId="48" fillId="34" borderId="28" xfId="0" applyFont="1" applyFill="1" applyBorder="1" applyAlignment="1" applyProtection="1">
      <alignment horizontal="center" shrinkToFit="1"/>
      <protection locked="0"/>
    </xf>
    <xf numFmtId="0" fontId="48" fillId="34" borderId="28" xfId="0" applyFont="1" applyFill="1" applyBorder="1" applyAlignment="1" applyProtection="1">
      <alignment horizontal="centerContinuous" shrinkToFit="1"/>
      <protection locked="0"/>
    </xf>
    <xf numFmtId="0" fontId="73" fillId="34" borderId="28" xfId="0" applyFont="1" applyFill="1" applyBorder="1" applyAlignment="1" applyProtection="1">
      <alignment horizontal="center" wrapText="1"/>
      <protection locked="0"/>
    </xf>
    <xf numFmtId="0" fontId="73" fillId="34" borderId="28" xfId="0" applyFont="1" applyFill="1" applyBorder="1" applyAlignment="1" applyProtection="1">
      <alignment horizontal="center" wrapText="1"/>
      <protection hidden="1"/>
    </xf>
    <xf numFmtId="0" fontId="53" fillId="34" borderId="33" xfId="0" applyFont="1" applyFill="1" applyBorder="1" applyAlignment="1" applyProtection="1">
      <alignment horizontal="centerContinuous" vertical="center" wrapText="1"/>
      <protection locked="0"/>
    </xf>
    <xf numFmtId="0" fontId="73" fillId="34" borderId="39" xfId="0" applyFont="1" applyFill="1" applyBorder="1" applyAlignment="1" applyProtection="1">
      <alignment horizontal="centerContinuous" vertical="center" wrapText="1"/>
      <protection hidden="1"/>
    </xf>
    <xf numFmtId="0" fontId="73" fillId="34" borderId="28" xfId="0" applyFont="1" applyFill="1" applyBorder="1" applyAlignment="1" applyProtection="1">
      <alignment horizontal="centerContinuous" wrapText="1"/>
      <protection hidden="1"/>
    </xf>
    <xf numFmtId="9" fontId="73" fillId="34" borderId="28" xfId="0" applyNumberFormat="1" applyFont="1" applyFill="1" applyBorder="1" applyAlignment="1" applyProtection="1">
      <alignment horizontal="center" wrapText="1"/>
      <protection hidden="1"/>
    </xf>
    <xf numFmtId="0" fontId="53" fillId="34" borderId="34" xfId="0" applyFont="1" applyFill="1" applyBorder="1" applyAlignment="1" applyProtection="1">
      <alignment horizontal="centerContinuous" vertical="center" wrapText="1"/>
      <protection locked="0"/>
    </xf>
    <xf numFmtId="0" fontId="51" fillId="34" borderId="40" xfId="0" applyFont="1" applyFill="1" applyBorder="1" applyAlignment="1" applyProtection="1">
      <alignment horizontal="centerContinuous" vertical="center" wrapText="1"/>
      <protection hidden="1"/>
    </xf>
    <xf numFmtId="0" fontId="51" fillId="34" borderId="38" xfId="0" applyFont="1" applyFill="1" applyBorder="1" applyAlignment="1" applyProtection="1">
      <alignment horizontal="centerContinuous" vertical="center" wrapText="1"/>
      <protection hidden="1"/>
    </xf>
    <xf numFmtId="42" fontId="79" fillId="34" borderId="33" xfId="100" applyFont="1" applyFill="1" applyBorder="1" applyAlignment="1" applyProtection="1">
      <alignment horizontal="centerContinuous" vertical="center"/>
      <protection locked="0"/>
    </xf>
    <xf numFmtId="42" fontId="79" fillId="34" borderId="34" xfId="100" applyFont="1" applyFill="1" applyBorder="1" applyAlignment="1" applyProtection="1">
      <alignment horizontal="centerContinuous" vertical="center"/>
      <protection locked="0"/>
    </xf>
    <xf numFmtId="42" fontId="53" fillId="34" borderId="34" xfId="100" applyFont="1" applyFill="1" applyBorder="1" applyAlignment="1" applyProtection="1">
      <alignment horizontal="centerContinuous" vertical="center" shrinkToFit="1"/>
      <protection locked="0"/>
    </xf>
    <xf numFmtId="42" fontId="53" fillId="34" borderId="39" xfId="100" applyFont="1" applyFill="1" applyBorder="1" applyAlignment="1" applyProtection="1">
      <alignment horizontal="centerContinuous" vertical="center" shrinkToFit="1"/>
      <protection locked="0"/>
    </xf>
    <xf numFmtId="42" fontId="79" fillId="34" borderId="40" xfId="100" applyFont="1" applyFill="1" applyBorder="1" applyAlignment="1" applyProtection="1">
      <alignment horizontal="centerContinuous" vertical="center"/>
      <protection locked="0"/>
    </xf>
    <xf numFmtId="0" fontId="81" fillId="34" borderId="41" xfId="0" applyFont="1" applyFill="1" applyBorder="1" applyAlignment="1" applyProtection="1">
      <alignment horizontal="centerContinuous" vertical="center"/>
      <protection locked="0"/>
    </xf>
    <xf numFmtId="0" fontId="81" fillId="34" borderId="38" xfId="0" applyFont="1" applyFill="1" applyBorder="1" applyAlignment="1" applyProtection="1">
      <alignment horizontal="centerContinuous" vertical="center"/>
      <protection locked="0"/>
    </xf>
    <xf numFmtId="0" fontId="51" fillId="34" borderId="31" xfId="0" applyFont="1" applyFill="1" applyBorder="1" applyAlignment="1" applyProtection="1">
      <alignment horizontal="centerContinuous" vertical="center" wrapText="1"/>
      <protection locked="0"/>
    </xf>
    <xf numFmtId="0" fontId="51" fillId="34" borderId="20" xfId="0" applyFont="1" applyFill="1" applyBorder="1" applyAlignment="1" applyProtection="1">
      <alignment horizontal="centerContinuous" vertical="center" wrapText="1"/>
      <protection locked="0"/>
    </xf>
    <xf numFmtId="0" fontId="51" fillId="34" borderId="25" xfId="0" applyFont="1" applyFill="1" applyBorder="1" applyAlignment="1" applyProtection="1">
      <alignment horizontal="centerContinuous" vertical="center" wrapText="1"/>
      <protection locked="0"/>
    </xf>
    <xf numFmtId="0" fontId="51" fillId="34" borderId="29" xfId="0" applyFont="1" applyFill="1" applyBorder="1" applyAlignment="1" applyProtection="1">
      <alignment horizontal="centerContinuous" vertical="center" wrapText="1"/>
      <protection locked="0"/>
    </xf>
    <xf numFmtId="0" fontId="51" fillId="34" borderId="37" xfId="0" applyFont="1" applyFill="1" applyBorder="1" applyAlignment="1" applyProtection="1">
      <alignment horizontal="centerContinuous" vertical="center" wrapText="1"/>
      <protection locked="0"/>
    </xf>
    <xf numFmtId="42" fontId="85" fillId="34" borderId="35" xfId="100" applyFont="1" applyFill="1" applyBorder="1" applyAlignment="1" applyProtection="1">
      <alignment horizontal="centerContinuous" vertical="center"/>
      <protection locked="0"/>
    </xf>
    <xf numFmtId="0" fontId="84" fillId="34" borderId="36" xfId="0" applyFont="1" applyFill="1" applyBorder="1" applyAlignment="1" applyProtection="1">
      <alignment horizontal="centerContinuous" vertical="center"/>
      <protection locked="0"/>
    </xf>
    <xf numFmtId="0" fontId="51" fillId="34" borderId="30" xfId="0" applyFont="1" applyFill="1" applyBorder="1" applyAlignment="1" applyProtection="1">
      <alignment horizontal="center" wrapText="1"/>
      <protection locked="0"/>
    </xf>
    <xf numFmtId="0" fontId="0" fillId="34" borderId="0" xfId="0" applyFill="1">
      <alignment vertical="center"/>
    </xf>
    <xf numFmtId="0" fontId="53" fillId="34" borderId="46" xfId="0" applyFont="1" applyFill="1" applyBorder="1" applyAlignment="1" applyProtection="1">
      <alignment horizontal="center" vertical="top" wrapText="1"/>
      <protection locked="0"/>
    </xf>
    <xf numFmtId="0" fontId="53" fillId="34" borderId="28" xfId="0" applyFont="1" applyFill="1" applyBorder="1" applyAlignment="1" applyProtection="1">
      <alignment horizontal="center" vertical="center"/>
      <protection locked="0"/>
    </xf>
    <xf numFmtId="0" fontId="53" fillId="34" borderId="28" xfId="0" applyFont="1" applyFill="1" applyBorder="1" applyAlignment="1" applyProtection="1">
      <alignment horizontal="center" vertical="center" wrapText="1"/>
      <protection locked="0"/>
    </xf>
    <xf numFmtId="0" fontId="53" fillId="34" borderId="46" xfId="0" applyFont="1" applyFill="1" applyBorder="1" applyAlignment="1" applyProtection="1">
      <alignment horizontal="center" vertical="top"/>
      <protection locked="0"/>
    </xf>
    <xf numFmtId="185" fontId="53" fillId="34" borderId="28" xfId="0" applyNumberFormat="1" applyFont="1" applyFill="1" applyBorder="1" applyAlignment="1" applyProtection="1">
      <alignment horizontal="center" vertical="center" shrinkToFit="1"/>
      <protection locked="0"/>
    </xf>
    <xf numFmtId="185" fontId="53" fillId="34" borderId="28" xfId="0" applyNumberFormat="1" applyFont="1" applyFill="1" applyBorder="1" applyAlignment="1" applyProtection="1">
      <alignment horizontal="center" vertical="center" wrapText="1" shrinkToFit="1"/>
      <protection locked="0"/>
    </xf>
    <xf numFmtId="0" fontId="48" fillId="34" borderId="46" xfId="0" applyFont="1" applyFill="1" applyBorder="1" applyAlignment="1" applyProtection="1">
      <alignment horizontal="center" vertical="center" wrapText="1" shrinkToFit="1"/>
      <protection locked="0"/>
    </xf>
    <xf numFmtId="0" fontId="48" fillId="34" borderId="46" xfId="0" applyFont="1" applyFill="1" applyBorder="1" applyAlignment="1" applyProtection="1">
      <alignment horizontal="center" vertical="top" wrapText="1" shrinkToFit="1"/>
      <protection locked="0"/>
    </xf>
    <xf numFmtId="0" fontId="73" fillId="34" borderId="46" xfId="0" applyFont="1" applyFill="1" applyBorder="1" applyAlignment="1" applyProtection="1">
      <alignment horizontal="center" vertical="top"/>
      <protection locked="0"/>
    </xf>
    <xf numFmtId="0" fontId="73" fillId="34" borderId="46" xfId="0" applyFont="1" applyFill="1" applyBorder="1" applyAlignment="1" applyProtection="1">
      <alignment horizontal="center" vertical="top" wrapText="1"/>
      <protection hidden="1"/>
    </xf>
    <xf numFmtId="0" fontId="73" fillId="34" borderId="28" xfId="0" applyFont="1" applyFill="1" applyBorder="1" applyAlignment="1" applyProtection="1">
      <alignment horizontal="center" vertical="center" wrapText="1"/>
      <protection hidden="1"/>
    </xf>
    <xf numFmtId="0" fontId="73" fillId="34" borderId="46" xfId="0" applyFont="1" applyFill="1" applyBorder="1" applyAlignment="1" applyProtection="1">
      <alignment horizontal="center" vertical="top"/>
      <protection hidden="1"/>
    </xf>
    <xf numFmtId="9" fontId="73" fillId="34" borderId="46" xfId="0" applyNumberFormat="1" applyFont="1" applyFill="1" applyBorder="1" applyAlignment="1" applyProtection="1">
      <alignment horizontal="center" vertical="top"/>
      <protection hidden="1"/>
    </xf>
    <xf numFmtId="0" fontId="51" fillId="34" borderId="28" xfId="0" applyFont="1" applyFill="1" applyBorder="1" applyAlignment="1" applyProtection="1">
      <alignment horizontal="center" vertical="center" wrapText="1"/>
      <protection hidden="1"/>
    </xf>
    <xf numFmtId="0" fontId="79" fillId="34" borderId="28" xfId="0" applyFont="1" applyFill="1" applyBorder="1" applyAlignment="1" applyProtection="1">
      <alignment horizontal="center" vertical="center"/>
      <protection locked="0"/>
    </xf>
    <xf numFmtId="0" fontId="53" fillId="34" borderId="28" xfId="0" applyFont="1" applyFill="1" applyBorder="1" applyAlignment="1" applyProtection="1">
      <alignment horizontal="center" vertical="center" shrinkToFit="1"/>
      <protection locked="0"/>
    </xf>
    <xf numFmtId="0" fontId="79" fillId="34" borderId="28" xfId="0" applyFont="1" applyFill="1" applyBorder="1" applyAlignment="1" applyProtection="1">
      <alignment horizontal="center" vertical="center" wrapText="1"/>
      <protection locked="0"/>
    </xf>
    <xf numFmtId="0" fontId="51" fillId="34" borderId="30" xfId="0" applyFont="1" applyFill="1" applyBorder="1" applyAlignment="1" applyProtection="1">
      <alignment horizontal="center" vertical="center" wrapText="1"/>
      <protection locked="0"/>
    </xf>
    <xf numFmtId="0" fontId="51" fillId="34" borderId="21" xfId="0" applyFont="1" applyFill="1" applyBorder="1" applyAlignment="1" applyProtection="1">
      <alignment horizontal="center" vertical="center" wrapText="1"/>
      <protection locked="0"/>
    </xf>
    <xf numFmtId="0" fontId="51" fillId="34" borderId="22" xfId="0" applyFont="1" applyFill="1" applyBorder="1" applyAlignment="1" applyProtection="1">
      <alignment horizontal="center" vertical="center" wrapText="1"/>
      <protection locked="0"/>
    </xf>
    <xf numFmtId="42" fontId="85" fillId="34" borderId="47" xfId="100" applyFont="1" applyFill="1" applyBorder="1" applyAlignment="1" applyProtection="1">
      <alignment horizontal="center" vertical="center"/>
      <protection locked="0"/>
    </xf>
    <xf numFmtId="0" fontId="85" fillId="34" borderId="48" xfId="0" applyFont="1" applyFill="1" applyBorder="1" applyAlignment="1" applyProtection="1">
      <alignment horizontal="center" vertical="center" wrapText="1"/>
      <protection locked="0"/>
    </xf>
    <xf numFmtId="0" fontId="51" fillId="34" borderId="49" xfId="0" applyFont="1" applyFill="1" applyBorder="1" applyAlignment="1" applyProtection="1">
      <alignment horizontal="center" vertical="top" wrapText="1"/>
      <protection locked="0"/>
    </xf>
    <xf numFmtId="0" fontId="0" fillId="34" borderId="0" xfId="0" applyFill="1" applyAlignment="1">
      <alignment horizontal="center" vertical="center"/>
    </xf>
    <xf numFmtId="0" fontId="53" fillId="34" borderId="39" xfId="0" applyFont="1" applyFill="1" applyBorder="1" applyAlignment="1" applyProtection="1">
      <alignment horizontal="centerContinuous" vertical="center" wrapText="1"/>
      <protection locked="0"/>
    </xf>
    <xf numFmtId="0" fontId="48" fillId="34" borderId="27" xfId="0" applyFont="1" applyFill="1" applyBorder="1" applyAlignment="1" applyProtection="1">
      <alignment horizontal="centerContinuous" vertical="center" shrinkToFit="1"/>
      <protection locked="0"/>
    </xf>
    <xf numFmtId="0" fontId="48" fillId="34" borderId="1" xfId="0" applyFont="1" applyFill="1" applyBorder="1" applyAlignment="1" applyProtection="1">
      <alignment horizontal="centerContinuous" shrinkToFit="1"/>
      <protection locked="0"/>
    </xf>
    <xf numFmtId="0" fontId="53" fillId="34" borderId="31" xfId="0" applyFont="1" applyFill="1" applyBorder="1" applyAlignment="1" applyProtection="1">
      <alignment horizontal="centerContinuous" vertical="center" wrapText="1"/>
      <protection locked="0"/>
    </xf>
    <xf numFmtId="0" fontId="53" fillId="34" borderId="20" xfId="0" applyFont="1" applyFill="1" applyBorder="1" applyAlignment="1" applyProtection="1">
      <alignment horizontal="centerContinuous" vertical="center" wrapText="1"/>
      <protection locked="0"/>
    </xf>
    <xf numFmtId="0" fontId="53" fillId="34" borderId="25" xfId="0" applyFont="1" applyFill="1" applyBorder="1" applyAlignment="1" applyProtection="1">
      <alignment horizontal="centerContinuous" vertical="center" wrapText="1"/>
      <protection locked="0"/>
    </xf>
    <xf numFmtId="0" fontId="53" fillId="34" borderId="29" xfId="0" applyFont="1" applyFill="1" applyBorder="1" applyAlignment="1" applyProtection="1">
      <alignment horizontal="centerContinuous" vertical="center" wrapText="1"/>
      <protection locked="0"/>
    </xf>
    <xf numFmtId="0" fontId="53" fillId="34" borderId="37" xfId="0" applyFont="1" applyFill="1" applyBorder="1" applyAlignment="1" applyProtection="1">
      <alignment horizontal="centerContinuous" vertical="center" wrapText="1"/>
      <protection locked="0"/>
    </xf>
    <xf numFmtId="42" fontId="79" fillId="34" borderId="35" xfId="100" applyFont="1" applyFill="1" applyBorder="1" applyAlignment="1" applyProtection="1">
      <alignment horizontal="centerContinuous" vertical="center"/>
      <protection locked="0"/>
    </xf>
    <xf numFmtId="0" fontId="81" fillId="34" borderId="36" xfId="0" applyFont="1" applyFill="1" applyBorder="1" applyAlignment="1" applyProtection="1">
      <alignment horizontal="centerContinuous" vertical="center"/>
      <protection locked="0"/>
    </xf>
    <xf numFmtId="0" fontId="53" fillId="34" borderId="30" xfId="0" applyFont="1" applyFill="1" applyBorder="1" applyAlignment="1" applyProtection="1">
      <alignment horizontal="center" wrapText="1"/>
      <protection locked="0"/>
    </xf>
    <xf numFmtId="0" fontId="53" fillId="34" borderId="30" xfId="0" applyFont="1" applyFill="1" applyBorder="1" applyAlignment="1" applyProtection="1">
      <alignment horizontal="center" vertical="center" wrapText="1"/>
      <protection locked="0"/>
    </xf>
    <xf numFmtId="0" fontId="53" fillId="34" borderId="21" xfId="0" applyFont="1" applyFill="1" applyBorder="1" applyAlignment="1" applyProtection="1">
      <alignment horizontal="center" vertical="center" wrapText="1"/>
      <protection locked="0"/>
    </xf>
    <xf numFmtId="0" fontId="53" fillId="34" borderId="22" xfId="0" applyFont="1" applyFill="1" applyBorder="1" applyAlignment="1" applyProtection="1">
      <alignment horizontal="center" vertical="center" wrapText="1"/>
      <protection locked="0"/>
    </xf>
    <xf numFmtId="42" fontId="79" fillId="34" borderId="23" xfId="100" applyFont="1" applyFill="1" applyBorder="1" applyAlignment="1" applyProtection="1">
      <alignment horizontal="center" vertical="center"/>
      <protection locked="0"/>
    </xf>
    <xf numFmtId="0" fontId="79" fillId="34" borderId="24" xfId="0" applyFont="1" applyFill="1" applyBorder="1" applyAlignment="1" applyProtection="1">
      <alignment horizontal="center" vertical="center" wrapText="1"/>
      <protection locked="0"/>
    </xf>
    <xf numFmtId="0" fontId="53" fillId="34" borderId="42" xfId="0" applyFont="1" applyFill="1" applyBorder="1" applyAlignment="1" applyProtection="1">
      <alignment horizontal="center" vertical="top" wrapText="1"/>
      <protection locked="0"/>
    </xf>
    <xf numFmtId="0" fontId="0" fillId="36" borderId="0" xfId="0" applyFill="1">
      <alignment vertical="center"/>
    </xf>
    <xf numFmtId="183" fontId="68" fillId="36" borderId="1" xfId="154" applyNumberFormat="1" applyFont="1" applyFill="1" applyBorder="1" applyAlignment="1">
      <alignment horizontal="center" vertical="center" wrapText="1"/>
    </xf>
    <xf numFmtId="183" fontId="62" fillId="36" borderId="1" xfId="154" applyNumberFormat="1" applyFont="1" applyFill="1" applyBorder="1" applyAlignment="1">
      <alignment horizontal="center" vertical="center" wrapText="1"/>
    </xf>
    <xf numFmtId="183" fontId="122" fillId="36" borderId="1" xfId="154" applyNumberFormat="1" applyFont="1" applyFill="1" applyBorder="1" applyAlignment="1">
      <alignment horizontal="center" vertical="center" wrapText="1"/>
    </xf>
    <xf numFmtId="183" fontId="16" fillId="36" borderId="1" xfId="154" applyNumberFormat="1" applyFont="1" applyFill="1" applyBorder="1" applyAlignment="1">
      <alignment horizontal="center" vertical="center" wrapText="1"/>
    </xf>
    <xf numFmtId="0" fontId="49" fillId="36" borderId="1" xfId="154" applyFont="1" applyFill="1" applyBorder="1" applyAlignment="1">
      <alignment horizontal="center" vertical="center" wrapText="1"/>
    </xf>
    <xf numFmtId="0" fontId="54" fillId="0" borderId="18" xfId="0" applyFont="1" applyBorder="1" applyAlignment="1">
      <alignment horizontal="center" vertical="center" wrapText="1"/>
    </xf>
    <xf numFmtId="0" fontId="48" fillId="35" borderId="3" xfId="0" applyFont="1" applyFill="1" applyBorder="1" applyAlignment="1" applyProtection="1">
      <alignment horizontal="centerContinuous" vertical="center" shrinkToFit="1"/>
      <protection locked="0"/>
    </xf>
    <xf numFmtId="0" fontId="53" fillId="35" borderId="45" xfId="0" applyFont="1" applyFill="1" applyBorder="1" applyAlignment="1" applyProtection="1">
      <alignment horizontal="centerContinuous" vertical="center" shrinkToFit="1"/>
      <protection locked="0"/>
    </xf>
    <xf numFmtId="0" fontId="53" fillId="35" borderId="27" xfId="0" applyFont="1" applyFill="1" applyBorder="1" applyAlignment="1" applyProtection="1">
      <alignment horizontal="centerContinuous" vertical="center" shrinkToFit="1"/>
      <protection locked="0"/>
    </xf>
    <xf numFmtId="0" fontId="81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185" fontId="53" fillId="34" borderId="54" xfId="0" applyNumberFormat="1" applyFont="1" applyFill="1" applyBorder="1" applyAlignment="1" applyProtection="1">
      <alignment horizontal="center" vertical="top" shrinkToFit="1"/>
      <protection locked="0"/>
    </xf>
    <xf numFmtId="185" fontId="53" fillId="34" borderId="54" xfId="0" applyNumberFormat="1" applyFont="1" applyFill="1" applyBorder="1" applyAlignment="1" applyProtection="1">
      <alignment horizontal="center" vertical="top" wrapText="1" shrinkToFit="1"/>
      <protection locked="0"/>
    </xf>
    <xf numFmtId="185" fontId="53" fillId="34" borderId="28" xfId="0" applyNumberFormat="1" applyFont="1" applyFill="1" applyBorder="1" applyAlignment="1" applyProtection="1">
      <alignment horizontal="center" shrinkToFit="1"/>
      <protection locked="0"/>
    </xf>
    <xf numFmtId="0" fontId="46" fillId="0" borderId="0" xfId="0" applyFont="1" applyAlignment="1" applyProtection="1">
      <alignment vertical="center" shrinkToFit="1"/>
      <protection locked="0"/>
    </xf>
    <xf numFmtId="0" fontId="125" fillId="0" borderId="0" xfId="277" applyFont="1"/>
    <xf numFmtId="0" fontId="126" fillId="0" borderId="0" xfId="277" applyFont="1" applyAlignment="1">
      <alignment horizontal="center" vertical="center"/>
    </xf>
    <xf numFmtId="0" fontId="25" fillId="0" borderId="0" xfId="0" applyFont="1">
      <alignment vertical="center"/>
    </xf>
    <xf numFmtId="188" fontId="127" fillId="0" borderId="0" xfId="268" applyNumberFormat="1" applyFont="1" applyAlignment="1">
      <alignment horizontal="center" vertical="center"/>
    </xf>
    <xf numFmtId="3" fontId="25" fillId="0" borderId="0" xfId="0" applyNumberFormat="1" applyFont="1" applyAlignment="1">
      <alignment horizontal="center" vertical="center"/>
    </xf>
    <xf numFmtId="0" fontId="128" fillId="34" borderId="57" xfId="277" applyFont="1" applyFill="1" applyBorder="1" applyAlignment="1">
      <alignment horizontal="center" vertical="center" shrinkToFit="1"/>
    </xf>
    <xf numFmtId="42" fontId="49" fillId="25" borderId="55" xfId="277" applyNumberFormat="1" applyFont="1" applyFill="1" applyBorder="1" applyAlignment="1">
      <alignment horizontal="center" vertical="center" shrinkToFit="1"/>
    </xf>
    <xf numFmtId="42" fontId="49" fillId="25" borderId="64" xfId="277" applyNumberFormat="1" applyFont="1" applyFill="1" applyBorder="1" applyAlignment="1">
      <alignment horizontal="center" vertical="center" shrinkToFit="1"/>
    </xf>
    <xf numFmtId="42" fontId="49" fillId="25" borderId="65" xfId="277" applyNumberFormat="1" applyFont="1" applyFill="1" applyBorder="1" applyAlignment="1">
      <alignment horizontal="center" vertical="center" shrinkToFit="1"/>
    </xf>
    <xf numFmtId="42" fontId="63" fillId="0" borderId="58" xfId="281" applyNumberFormat="1" applyFont="1" applyBorder="1" applyAlignment="1">
      <alignment vertical="center" shrinkToFit="1"/>
    </xf>
    <xf numFmtId="0" fontId="128" fillId="25" borderId="66" xfId="277" applyFont="1" applyFill="1" applyBorder="1" applyAlignment="1">
      <alignment horizontal="center" vertical="center"/>
    </xf>
    <xf numFmtId="0" fontId="128" fillId="25" borderId="67" xfId="277" applyFont="1" applyFill="1" applyBorder="1" applyAlignment="1">
      <alignment horizontal="center" vertical="center"/>
    </xf>
    <xf numFmtId="0" fontId="128" fillId="25" borderId="68" xfId="277" applyFont="1" applyFill="1" applyBorder="1" applyAlignment="1">
      <alignment horizontal="center" vertical="center"/>
    </xf>
    <xf numFmtId="0" fontId="128" fillId="25" borderId="69" xfId="277" applyFont="1" applyFill="1" applyBorder="1" applyAlignment="1">
      <alignment horizontal="center" vertical="center"/>
    </xf>
    <xf numFmtId="0" fontId="25" fillId="38" borderId="0" xfId="0" applyFont="1" applyFill="1">
      <alignment vertical="center"/>
    </xf>
    <xf numFmtId="42" fontId="63" fillId="25" borderId="69" xfId="281" applyNumberFormat="1" applyFont="1" applyFill="1" applyBorder="1" applyAlignment="1">
      <alignment vertical="center" shrinkToFit="1"/>
    </xf>
    <xf numFmtId="42" fontId="63" fillId="25" borderId="70" xfId="281" applyNumberFormat="1" applyFont="1" applyFill="1" applyBorder="1" applyAlignment="1">
      <alignment vertical="center" shrinkToFit="1"/>
    </xf>
    <xf numFmtId="0" fontId="25" fillId="0" borderId="0" xfId="0" applyFont="1" applyAlignment="1">
      <alignment horizontal="center" vertical="center"/>
    </xf>
    <xf numFmtId="0" fontId="48" fillId="34" borderId="1" xfId="0" applyFont="1" applyFill="1" applyBorder="1" applyAlignment="1" applyProtection="1">
      <alignment horizontal="center" vertical="center" wrapText="1"/>
      <protection locked="0"/>
    </xf>
    <xf numFmtId="0" fontId="73" fillId="34" borderId="57" xfId="0" applyFont="1" applyFill="1" applyBorder="1" applyAlignment="1" applyProtection="1">
      <alignment horizontal="centerContinuous" vertical="center" wrapText="1"/>
      <protection hidden="1"/>
    </xf>
    <xf numFmtId="0" fontId="73" fillId="34" borderId="57" xfId="0" applyFont="1" applyFill="1" applyBorder="1" applyAlignment="1" applyProtection="1">
      <alignment horizontal="center" vertical="center" wrapText="1"/>
      <protection hidden="1"/>
    </xf>
    <xf numFmtId="0" fontId="86" fillId="34" borderId="57" xfId="0" applyFont="1" applyFill="1" applyBorder="1" applyAlignment="1" applyProtection="1">
      <alignment horizontal="center" vertical="center"/>
      <protection locked="0"/>
    </xf>
    <xf numFmtId="186" fontId="74" fillId="34" borderId="57" xfId="0" applyNumberFormat="1" applyFont="1" applyFill="1" applyBorder="1" applyAlignment="1" applyProtection="1">
      <alignment horizontal="center" vertical="center" wrapText="1"/>
      <protection hidden="1"/>
    </xf>
    <xf numFmtId="41" fontId="74" fillId="34" borderId="57" xfId="0" applyNumberFormat="1" applyFont="1" applyFill="1" applyBorder="1" applyAlignment="1" applyProtection="1">
      <alignment horizontal="center" vertical="center"/>
      <protection hidden="1"/>
    </xf>
    <xf numFmtId="41" fontId="74" fillId="34" borderId="57" xfId="81" applyFont="1" applyFill="1" applyBorder="1" applyAlignment="1" applyProtection="1">
      <alignment horizontal="center" vertical="center" wrapText="1"/>
      <protection hidden="1"/>
    </xf>
    <xf numFmtId="9" fontId="74" fillId="34" borderId="57" xfId="81" applyNumberFormat="1" applyFont="1" applyFill="1" applyBorder="1" applyAlignment="1" applyProtection="1">
      <alignment horizontal="center" vertical="center" wrapText="1"/>
      <protection hidden="1"/>
    </xf>
    <xf numFmtId="42" fontId="63" fillId="25" borderId="57" xfId="281" applyNumberFormat="1" applyFont="1" applyFill="1" applyBorder="1" applyAlignment="1">
      <alignment vertical="center" shrinkToFit="1"/>
    </xf>
    <xf numFmtId="0" fontId="19" fillId="34" borderId="57" xfId="0" applyFont="1" applyFill="1" applyBorder="1">
      <alignment vertical="center"/>
    </xf>
    <xf numFmtId="0" fontId="19" fillId="34" borderId="57" xfId="0" applyFont="1" applyFill="1" applyBorder="1" applyAlignment="1">
      <alignment horizontal="center" vertical="center"/>
    </xf>
    <xf numFmtId="42" fontId="25" fillId="0" borderId="57" xfId="0" applyNumberFormat="1" applyFont="1" applyBorder="1">
      <alignment vertical="center"/>
    </xf>
    <xf numFmtId="0" fontId="46" fillId="40" borderId="0" xfId="0" applyFont="1" applyFill="1" applyProtection="1">
      <alignment vertical="center"/>
      <protection locked="0"/>
    </xf>
    <xf numFmtId="0" fontId="48" fillId="40" borderId="0" xfId="0" applyFont="1" applyFill="1" applyProtection="1">
      <alignment vertical="center"/>
      <protection locked="0"/>
    </xf>
    <xf numFmtId="0" fontId="46" fillId="40" borderId="0" xfId="0" applyFont="1" applyFill="1" applyAlignment="1" applyProtection="1">
      <alignment vertical="center" shrinkToFit="1"/>
      <protection locked="0"/>
    </xf>
    <xf numFmtId="0" fontId="54" fillId="40" borderId="0" xfId="0" applyFont="1" applyFill="1" applyAlignment="1" applyProtection="1">
      <alignment vertical="center" shrinkToFit="1"/>
      <protection locked="0"/>
    </xf>
    <xf numFmtId="0" fontId="75" fillId="40" borderId="0" xfId="0" applyFont="1" applyFill="1" applyProtection="1">
      <alignment vertical="center"/>
      <protection locked="0"/>
    </xf>
    <xf numFmtId="0" fontId="75" fillId="40" borderId="0" xfId="0" applyFont="1" applyFill="1" applyProtection="1">
      <alignment vertical="center"/>
      <protection hidden="1"/>
    </xf>
    <xf numFmtId="9" fontId="75" fillId="40" borderId="0" xfId="0" applyNumberFormat="1" applyFont="1" applyFill="1" applyAlignment="1" applyProtection="1">
      <alignment horizontal="center" vertical="center"/>
      <protection hidden="1"/>
    </xf>
    <xf numFmtId="0" fontId="46" fillId="40" borderId="0" xfId="0" applyFont="1" applyFill="1" applyAlignment="1" applyProtection="1">
      <alignment horizontal="center" vertical="center"/>
      <protection locked="0"/>
    </xf>
    <xf numFmtId="0" fontId="75" fillId="40" borderId="0" xfId="0" applyFont="1" applyFill="1" applyAlignment="1" applyProtection="1">
      <alignment horizontal="center" vertical="center"/>
      <protection hidden="1"/>
    </xf>
    <xf numFmtId="0" fontId="19" fillId="40" borderId="0" xfId="0" applyFont="1" applyFill="1" applyProtection="1">
      <alignment vertical="center"/>
      <protection hidden="1"/>
    </xf>
    <xf numFmtId="0" fontId="0" fillId="40" borderId="0" xfId="0" applyFill="1" applyProtection="1">
      <alignment vertical="center"/>
      <protection hidden="1"/>
    </xf>
    <xf numFmtId="0" fontId="81" fillId="40" borderId="0" xfId="0" applyFont="1" applyFill="1" applyProtection="1">
      <alignment vertical="center"/>
      <protection locked="0"/>
    </xf>
    <xf numFmtId="0" fontId="46" fillId="40" borderId="0" xfId="0" applyFont="1" applyFill="1" applyAlignment="1" applyProtection="1">
      <alignment horizontal="center" vertical="center" shrinkToFit="1"/>
      <protection locked="0"/>
    </xf>
    <xf numFmtId="0" fontId="0" fillId="40" borderId="0" xfId="0" applyFill="1" applyAlignment="1" applyProtection="1">
      <alignment horizontal="center" vertical="center"/>
      <protection locked="0"/>
    </xf>
    <xf numFmtId="0" fontId="84" fillId="40" borderId="0" xfId="0" applyFont="1" applyFill="1" applyProtection="1">
      <alignment vertical="center"/>
      <protection locked="0"/>
    </xf>
    <xf numFmtId="0" fontId="48" fillId="0" borderId="0" xfId="0" applyFont="1" applyProtection="1">
      <alignment vertical="center"/>
      <protection locked="0"/>
    </xf>
    <xf numFmtId="0" fontId="75" fillId="0" borderId="0" xfId="0" applyFont="1" applyProtection="1">
      <alignment vertical="center"/>
      <protection locked="0"/>
    </xf>
    <xf numFmtId="0" fontId="75" fillId="0" borderId="0" xfId="0" applyFont="1" applyProtection="1">
      <alignment vertical="center"/>
      <protection hidden="1"/>
    </xf>
    <xf numFmtId="9" fontId="75" fillId="0" borderId="0" xfId="0" applyNumberFormat="1" applyFont="1" applyAlignment="1" applyProtection="1">
      <alignment horizontal="center" vertical="center"/>
      <protection hidden="1"/>
    </xf>
    <xf numFmtId="0" fontId="46" fillId="0" borderId="0" xfId="0" applyFont="1" applyAlignment="1" applyProtection="1">
      <alignment horizontal="center" vertical="center"/>
      <protection locked="0"/>
    </xf>
    <xf numFmtId="0" fontId="75" fillId="0" borderId="0" xfId="0" applyFont="1" applyAlignment="1" applyProtection="1">
      <alignment horizontal="center" vertical="center"/>
      <protection hidden="1"/>
    </xf>
    <xf numFmtId="0" fontId="19" fillId="0" borderId="0" xfId="0" applyFont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0" fontId="46" fillId="0" borderId="0" xfId="0" applyFont="1" applyAlignment="1" applyProtection="1">
      <alignment horizontal="center" vertical="center" shrinkToFit="1"/>
      <protection locked="0"/>
    </xf>
    <xf numFmtId="0" fontId="84" fillId="0" borderId="0" xfId="0" applyFont="1" applyProtection="1">
      <alignment vertical="center"/>
      <protection locked="0"/>
    </xf>
    <xf numFmtId="0" fontId="73" fillId="34" borderId="57" xfId="0" applyFont="1" applyFill="1" applyBorder="1" applyAlignment="1" applyProtection="1">
      <alignment horizontal="centerContinuous" vertical="center" wrapText="1"/>
      <protection locked="0"/>
    </xf>
    <xf numFmtId="0" fontId="73" fillId="34" borderId="57" xfId="0" applyFont="1" applyFill="1" applyBorder="1" applyAlignment="1" applyProtection="1">
      <alignment horizontal="center" vertical="center" wrapText="1"/>
      <protection locked="0"/>
    </xf>
    <xf numFmtId="41" fontId="130" fillId="34" borderId="57" xfId="81" applyFont="1" applyFill="1" applyBorder="1" applyAlignment="1" applyProtection="1">
      <alignment horizontal="center" vertical="center" wrapText="1"/>
      <protection locked="0"/>
    </xf>
    <xf numFmtId="41" fontId="130" fillId="34" borderId="57" xfId="0" applyNumberFormat="1" applyFont="1" applyFill="1" applyBorder="1" applyAlignment="1" applyProtection="1">
      <alignment horizontal="center" vertical="center"/>
      <protection locked="0"/>
    </xf>
    <xf numFmtId="41" fontId="131" fillId="34" borderId="57" xfId="81" applyFont="1" applyFill="1" applyBorder="1" applyAlignment="1" applyProtection="1">
      <alignment horizontal="center" vertical="center" wrapText="1"/>
      <protection locked="0"/>
    </xf>
    <xf numFmtId="187" fontId="131" fillId="0" borderId="57" xfId="81" applyNumberFormat="1" applyFont="1" applyBorder="1" applyAlignment="1" applyProtection="1">
      <alignment horizontal="center" vertical="center" wrapText="1"/>
      <protection locked="0"/>
    </xf>
    <xf numFmtId="41" fontId="73" fillId="34" borderId="1" xfId="0" applyNumberFormat="1" applyFont="1" applyFill="1" applyBorder="1" applyAlignment="1" applyProtection="1">
      <alignment horizontal="center" vertical="center" wrapText="1"/>
      <protection hidden="1"/>
    </xf>
    <xf numFmtId="41" fontId="130" fillId="34" borderId="1" xfId="81" applyFont="1" applyFill="1" applyBorder="1" applyAlignment="1" applyProtection="1">
      <alignment horizontal="center" vertical="center" wrapText="1"/>
      <protection locked="0"/>
    </xf>
    <xf numFmtId="41" fontId="130" fillId="34" borderId="1" xfId="0" applyNumberFormat="1" applyFont="1" applyFill="1" applyBorder="1" applyAlignment="1" applyProtection="1">
      <alignment horizontal="center" vertical="center"/>
      <protection locked="0"/>
    </xf>
    <xf numFmtId="41" fontId="131" fillId="34" borderId="1" xfId="81" applyFont="1" applyFill="1" applyBorder="1" applyAlignment="1" applyProtection="1">
      <alignment horizontal="center" vertical="center" wrapText="1"/>
      <protection locked="0"/>
    </xf>
    <xf numFmtId="187" fontId="131" fillId="0" borderId="1" xfId="81" applyNumberFormat="1" applyFont="1" applyBorder="1" applyAlignment="1" applyProtection="1">
      <alignment horizontal="center" vertical="center" wrapText="1"/>
      <protection locked="0"/>
    </xf>
    <xf numFmtId="0" fontId="48" fillId="0" borderId="0" xfId="0" applyFont="1" applyAlignment="1" applyProtection="1">
      <alignment vertical="center" shrinkToFit="1"/>
      <protection locked="0"/>
    </xf>
    <xf numFmtId="0" fontId="55" fillId="0" borderId="0" xfId="0" applyFont="1" applyProtection="1">
      <alignment vertical="center"/>
      <protection locked="0"/>
    </xf>
    <xf numFmtId="0" fontId="48" fillId="40" borderId="0" xfId="0" applyFont="1" applyFill="1" applyAlignment="1" applyProtection="1">
      <alignment vertical="center" shrinkToFit="1"/>
      <protection locked="0"/>
    </xf>
    <xf numFmtId="0" fontId="55" fillId="40" borderId="0" xfId="0" applyFont="1" applyFill="1" applyProtection="1">
      <alignment vertical="center"/>
      <protection locked="0"/>
    </xf>
    <xf numFmtId="9" fontId="73" fillId="34" borderId="57" xfId="0" applyNumberFormat="1" applyFont="1" applyFill="1" applyBorder="1" applyAlignment="1" applyProtection="1">
      <alignment horizontal="centerContinuous" vertical="center" wrapText="1"/>
      <protection hidden="1"/>
    </xf>
    <xf numFmtId="0" fontId="73" fillId="34" borderId="57" xfId="0" applyFont="1" applyFill="1" applyBorder="1" applyAlignment="1" applyProtection="1">
      <alignment horizontal="center" vertical="center"/>
      <protection locked="0"/>
    </xf>
    <xf numFmtId="0" fontId="73" fillId="34" borderId="57" xfId="0" applyFont="1" applyFill="1" applyBorder="1" applyAlignment="1" applyProtection="1">
      <alignment horizontal="center" vertical="center"/>
      <protection hidden="1"/>
    </xf>
    <xf numFmtId="9" fontId="73" fillId="34" borderId="57" xfId="0" applyNumberFormat="1" applyFont="1" applyFill="1" applyBorder="1" applyAlignment="1" applyProtection="1">
      <alignment horizontal="center" vertical="center"/>
      <protection hidden="1"/>
    </xf>
    <xf numFmtId="0" fontId="126" fillId="0" borderId="0" xfId="277" applyFont="1" applyAlignment="1">
      <alignment vertical="center"/>
    </xf>
    <xf numFmtId="0" fontId="0" fillId="38" borderId="0" xfId="0" applyFill="1" applyAlignment="1">
      <alignment horizontal="center" vertical="center"/>
    </xf>
    <xf numFmtId="0" fontId="0" fillId="38" borderId="0" xfId="0" applyFill="1">
      <alignment vertical="center"/>
    </xf>
    <xf numFmtId="0" fontId="126" fillId="38" borderId="0" xfId="277" applyFont="1" applyFill="1" applyAlignment="1">
      <alignment vertical="center"/>
    </xf>
    <xf numFmtId="0" fontId="126" fillId="38" borderId="0" xfId="277" applyFont="1" applyFill="1" applyAlignment="1">
      <alignment horizontal="center" vertical="center"/>
    </xf>
    <xf numFmtId="0" fontId="68" fillId="38" borderId="0" xfId="277" applyFont="1" applyFill="1" applyAlignment="1">
      <alignment vertical="center"/>
    </xf>
    <xf numFmtId="0" fontId="125" fillId="38" borderId="0" xfId="277" applyFont="1" applyFill="1"/>
    <xf numFmtId="0" fontId="124" fillId="37" borderId="0" xfId="0" applyFont="1" applyFill="1">
      <alignment vertical="center"/>
    </xf>
    <xf numFmtId="0" fontId="19" fillId="37" borderId="0" xfId="0" applyFont="1" applyFill="1">
      <alignment vertical="center"/>
    </xf>
    <xf numFmtId="0" fontId="62" fillId="38" borderId="0" xfId="277" applyFont="1" applyFill="1" applyAlignment="1">
      <alignment vertical="center"/>
    </xf>
    <xf numFmtId="0" fontId="19" fillId="38" borderId="0" xfId="0" applyFont="1" applyFill="1">
      <alignment vertical="center"/>
    </xf>
    <xf numFmtId="0" fontId="19" fillId="41" borderId="1" xfId="0" applyFont="1" applyFill="1" applyBorder="1" applyAlignment="1">
      <alignment horizontal="center" vertical="center"/>
    </xf>
    <xf numFmtId="0" fontId="55" fillId="39" borderId="0" xfId="0" applyFont="1" applyFill="1">
      <alignment vertical="center"/>
    </xf>
    <xf numFmtId="0" fontId="19" fillId="39" borderId="0" xfId="0" applyFont="1" applyFill="1">
      <alignment vertical="center"/>
    </xf>
    <xf numFmtId="0" fontId="124" fillId="38" borderId="0" xfId="0" applyFont="1" applyFill="1" applyAlignment="1"/>
    <xf numFmtId="0" fontId="0" fillId="41" borderId="59" xfId="0" applyFill="1" applyBorder="1" applyAlignment="1">
      <alignment horizontal="center" vertical="center"/>
    </xf>
    <xf numFmtId="0" fontId="124" fillId="41" borderId="59" xfId="0" applyFont="1" applyFill="1" applyBorder="1" applyAlignment="1">
      <alignment horizontal="center" vertical="center"/>
    </xf>
    <xf numFmtId="0" fontId="55" fillId="41" borderId="59" xfId="0" applyFont="1" applyFill="1" applyBorder="1" applyAlignment="1">
      <alignment horizontal="center" vertical="center"/>
    </xf>
    <xf numFmtId="0" fontId="19" fillId="0" borderId="72" xfId="0" applyFont="1" applyBorder="1" applyAlignment="1" applyProtection="1">
      <alignment horizontal="center" vertical="center"/>
      <protection locked="0"/>
    </xf>
    <xf numFmtId="0" fontId="19" fillId="0" borderId="73" xfId="0" applyFont="1" applyBorder="1" applyAlignment="1" applyProtection="1">
      <alignment horizontal="center" vertical="center"/>
      <protection locked="0"/>
    </xf>
    <xf numFmtId="0" fontId="19" fillId="0" borderId="74" xfId="0" applyFont="1" applyBorder="1" applyAlignment="1" applyProtection="1">
      <alignment horizontal="center" vertical="center"/>
      <protection locked="0"/>
    </xf>
    <xf numFmtId="3" fontId="75" fillId="0" borderId="75" xfId="0" applyNumberFormat="1" applyFont="1" applyBorder="1" applyAlignment="1" applyProtection="1">
      <alignment horizontal="center" vertical="center"/>
      <protection locked="0"/>
    </xf>
    <xf numFmtId="3" fontId="75" fillId="0" borderId="57" xfId="0" applyNumberFormat="1" applyFont="1" applyBorder="1" applyAlignment="1" applyProtection="1">
      <alignment horizontal="center" vertical="center"/>
      <protection locked="0"/>
    </xf>
    <xf numFmtId="3" fontId="75" fillId="0" borderId="76" xfId="0" applyNumberFormat="1" applyFont="1" applyBorder="1" applyAlignment="1" applyProtection="1">
      <alignment horizontal="center" vertical="center"/>
      <protection locked="0"/>
    </xf>
    <xf numFmtId="3" fontId="75" fillId="0" borderId="77" xfId="0" applyNumberFormat="1" applyFont="1" applyBorder="1" applyAlignment="1" applyProtection="1">
      <alignment horizontal="center" vertical="center"/>
      <protection locked="0"/>
    </xf>
    <xf numFmtId="3" fontId="75" fillId="0" borderId="78" xfId="0" applyNumberFormat="1" applyFont="1" applyBorder="1" applyAlignment="1" applyProtection="1">
      <alignment horizontal="center" vertical="center"/>
      <protection locked="0"/>
    </xf>
    <xf numFmtId="3" fontId="75" fillId="0" borderId="79" xfId="0" applyNumberFormat="1" applyFont="1" applyBorder="1" applyAlignment="1" applyProtection="1">
      <alignment horizontal="center" vertical="center"/>
      <protection locked="0"/>
    </xf>
    <xf numFmtId="0" fontId="126" fillId="0" borderId="81" xfId="277" applyFont="1" applyBorder="1" applyAlignment="1" applyProtection="1">
      <alignment horizontal="centerContinuous" vertical="center"/>
      <protection locked="0"/>
    </xf>
    <xf numFmtId="0" fontId="132" fillId="38" borderId="0" xfId="277" applyFont="1" applyFill="1" applyAlignment="1">
      <alignment vertical="center"/>
    </xf>
    <xf numFmtId="0" fontId="133" fillId="38" borderId="0" xfId="277" applyFont="1" applyFill="1" applyAlignment="1">
      <alignment vertical="center"/>
    </xf>
    <xf numFmtId="0" fontId="72" fillId="0" borderId="80" xfId="277" applyFont="1" applyBorder="1" applyAlignment="1" applyProtection="1">
      <alignment horizontal="centerContinuous" vertical="center"/>
      <protection locked="0"/>
    </xf>
    <xf numFmtId="0" fontId="134" fillId="0" borderId="80" xfId="277" applyFont="1" applyBorder="1" applyAlignment="1" applyProtection="1">
      <alignment horizontal="centerContinuous" vertical="center"/>
      <protection locked="0"/>
    </xf>
    <xf numFmtId="0" fontId="12" fillId="38" borderId="0" xfId="0" applyFont="1" applyFill="1">
      <alignment vertical="center"/>
    </xf>
    <xf numFmtId="0" fontId="19" fillId="38" borderId="0" xfId="0" applyFont="1" applyFill="1" applyAlignment="1">
      <alignment horizontal="center" vertical="center"/>
    </xf>
    <xf numFmtId="0" fontId="19" fillId="41" borderId="59" xfId="0" applyFont="1" applyFill="1" applyBorder="1" applyAlignment="1">
      <alignment horizontal="center" vertical="center"/>
    </xf>
    <xf numFmtId="182" fontId="19" fillId="41" borderId="58" xfId="0" applyNumberFormat="1" applyFont="1" applyFill="1" applyBorder="1" applyAlignment="1">
      <alignment horizontal="center" vertical="center"/>
    </xf>
    <xf numFmtId="182" fontId="124" fillId="25" borderId="82" xfId="0" applyNumberFormat="1" applyFont="1" applyFill="1" applyBorder="1" applyAlignment="1">
      <alignment horizontal="center" vertical="center"/>
    </xf>
    <xf numFmtId="188" fontId="129" fillId="25" borderId="83" xfId="268" applyNumberFormat="1" applyFont="1" applyFill="1" applyBorder="1" applyAlignment="1">
      <alignment horizontal="center" vertical="center"/>
    </xf>
    <xf numFmtId="0" fontId="136" fillId="38" borderId="0" xfId="277" applyFont="1" applyFill="1"/>
    <xf numFmtId="0" fontId="49" fillId="38" borderId="0" xfId="0" applyFont="1" applyFill="1">
      <alignment vertical="center"/>
    </xf>
    <xf numFmtId="0" fontId="12" fillId="38" borderId="0" xfId="0" applyFont="1" applyFill="1" applyAlignment="1">
      <alignment horizontal="center" vertical="center"/>
    </xf>
    <xf numFmtId="188" fontId="129" fillId="38" borderId="0" xfId="268" applyNumberFormat="1" applyFont="1" applyFill="1" applyAlignment="1">
      <alignment horizontal="center" vertical="center"/>
    </xf>
    <xf numFmtId="0" fontId="55" fillId="38" borderId="0" xfId="277" applyFont="1" applyFill="1"/>
    <xf numFmtId="42" fontId="63" fillId="25" borderId="54" xfId="281" applyNumberFormat="1" applyFont="1" applyFill="1" applyBorder="1" applyAlignment="1">
      <alignment vertical="center" shrinkToFit="1"/>
    </xf>
    <xf numFmtId="42" fontId="63" fillId="25" borderId="84" xfId="281" applyNumberFormat="1" applyFont="1" applyFill="1" applyBorder="1" applyAlignment="1">
      <alignment vertical="center" shrinkToFit="1"/>
    </xf>
    <xf numFmtId="0" fontId="128" fillId="38" borderId="58" xfId="277" applyFont="1" applyFill="1" applyBorder="1" applyAlignment="1">
      <alignment horizontal="center" vertical="center" shrinkToFit="1"/>
    </xf>
    <xf numFmtId="0" fontId="128" fillId="38" borderId="57" xfId="277" applyFont="1" applyFill="1" applyBorder="1" applyAlignment="1">
      <alignment horizontal="center" vertical="center"/>
    </xf>
    <xf numFmtId="0" fontId="128" fillId="38" borderId="58" xfId="277" applyFont="1" applyFill="1" applyBorder="1" applyAlignment="1">
      <alignment horizontal="center" vertical="center"/>
    </xf>
    <xf numFmtId="0" fontId="128" fillId="38" borderId="54" xfId="277" applyFont="1" applyFill="1" applyBorder="1" applyAlignment="1">
      <alignment horizontal="center" vertical="center"/>
    </xf>
    <xf numFmtId="0" fontId="12" fillId="38" borderId="59" xfId="0" applyFont="1" applyFill="1" applyBorder="1" applyAlignment="1">
      <alignment horizontal="center" vertical="center"/>
    </xf>
    <xf numFmtId="3" fontId="12" fillId="0" borderId="73" xfId="0" applyNumberFormat="1" applyFont="1" applyBorder="1" applyAlignment="1" applyProtection="1">
      <alignment horizontal="center" vertical="center"/>
      <protection locked="0"/>
    </xf>
    <xf numFmtId="0" fontId="12" fillId="0" borderId="74" xfId="0" applyFont="1" applyBorder="1" applyAlignment="1" applyProtection="1">
      <alignment horizontal="center" vertical="center"/>
      <protection locked="0"/>
    </xf>
    <xf numFmtId="188" fontId="128" fillId="0" borderId="78" xfId="268" applyNumberFormat="1" applyFont="1" applyBorder="1" applyAlignment="1" applyProtection="1">
      <alignment horizontal="center" vertical="center"/>
      <protection locked="0"/>
    </xf>
    <xf numFmtId="188" fontId="49" fillId="0" borderId="79" xfId="268" applyNumberFormat="1" applyFont="1" applyBorder="1" applyAlignment="1" applyProtection="1">
      <alignment horizontal="center" vertical="center"/>
      <protection locked="0"/>
    </xf>
    <xf numFmtId="0" fontId="128" fillId="38" borderId="0" xfId="277" applyFont="1" applyFill="1" applyAlignment="1">
      <alignment horizontal="right" vertical="center"/>
    </xf>
    <xf numFmtId="0" fontId="137" fillId="0" borderId="71" xfId="277" applyFont="1" applyBorder="1" applyAlignment="1">
      <alignment horizontal="center" vertical="center"/>
    </xf>
    <xf numFmtId="0" fontId="19" fillId="0" borderId="71" xfId="0" applyFont="1" applyBorder="1" applyAlignment="1" applyProtection="1">
      <alignment horizontal="center" vertical="center"/>
      <protection locked="0"/>
    </xf>
    <xf numFmtId="42" fontId="128" fillId="38" borderId="0" xfId="281" applyNumberFormat="1" applyFont="1" applyFill="1" applyAlignment="1">
      <alignment vertical="center"/>
    </xf>
    <xf numFmtId="0" fontId="128" fillId="38" borderId="0" xfId="277" applyFont="1" applyFill="1" applyAlignment="1">
      <alignment vertical="center"/>
    </xf>
    <xf numFmtId="42" fontId="128" fillId="38" borderId="61" xfId="281" applyNumberFormat="1" applyFont="1" applyFill="1" applyBorder="1" applyAlignment="1">
      <alignment horizontal="center" vertical="center" shrinkToFit="1"/>
    </xf>
    <xf numFmtId="6" fontId="128" fillId="38" borderId="57" xfId="277" applyNumberFormat="1" applyFont="1" applyFill="1" applyBorder="1" applyAlignment="1">
      <alignment horizontal="center" vertical="center" shrinkToFit="1"/>
    </xf>
    <xf numFmtId="42" fontId="128" fillId="38" borderId="57" xfId="281" applyNumberFormat="1" applyFont="1" applyFill="1" applyBorder="1" applyAlignment="1">
      <alignment horizontal="center" vertical="center" shrinkToFit="1"/>
    </xf>
    <xf numFmtId="0" fontId="128" fillId="38" borderId="62" xfId="277" applyFont="1" applyFill="1" applyBorder="1" applyAlignment="1">
      <alignment horizontal="center" vertical="center"/>
    </xf>
    <xf numFmtId="3" fontId="12" fillId="38" borderId="0" xfId="0" applyNumberFormat="1" applyFont="1" applyFill="1" applyAlignment="1">
      <alignment horizontal="center" vertical="center"/>
    </xf>
    <xf numFmtId="0" fontId="66" fillId="29" borderId="57" xfId="101" applyFill="1" applyBorder="1" applyAlignment="1">
      <alignment horizontal="center" vertical="center" shrinkToFit="1"/>
    </xf>
    <xf numFmtId="183" fontId="60" fillId="37" borderId="1" xfId="0" applyNumberFormat="1" applyFont="1" applyFill="1" applyBorder="1" applyAlignment="1" applyProtection="1">
      <alignment horizontal="center" vertical="center" shrinkToFit="1"/>
      <protection locked="0"/>
    </xf>
    <xf numFmtId="0" fontId="49" fillId="42" borderId="62" xfId="154" applyFont="1" applyFill="1" applyBorder="1" applyAlignment="1">
      <alignment horizontal="centerContinuous" vertical="center" wrapText="1"/>
    </xf>
    <xf numFmtId="182" fontId="54" fillId="42" borderId="1" xfId="0" applyNumberFormat="1" applyFont="1" applyFill="1" applyBorder="1" applyAlignment="1">
      <alignment horizontal="center" vertical="center"/>
    </xf>
    <xf numFmtId="181" fontId="120" fillId="41" borderId="18" xfId="0" applyNumberFormat="1" applyFont="1" applyFill="1" applyBorder="1" applyAlignment="1">
      <alignment horizontal="center" vertical="center"/>
    </xf>
    <xf numFmtId="181" fontId="121" fillId="41" borderId="18" xfId="0" applyNumberFormat="1" applyFont="1" applyFill="1" applyBorder="1" applyAlignment="1">
      <alignment horizontal="center" vertical="center" wrapText="1"/>
    </xf>
    <xf numFmtId="181" fontId="123" fillId="41" borderId="18" xfId="0" applyNumberFormat="1" applyFont="1" applyFill="1" applyBorder="1" applyAlignment="1">
      <alignment horizontal="center" vertical="center" wrapText="1"/>
    </xf>
    <xf numFmtId="181" fontId="138" fillId="41" borderId="18" xfId="0" applyNumberFormat="1" applyFont="1" applyFill="1" applyBorder="1" applyAlignment="1">
      <alignment horizontal="center" vertical="center" wrapText="1"/>
    </xf>
    <xf numFmtId="181" fontId="50" fillId="41" borderId="18" xfId="0" applyNumberFormat="1" applyFont="1" applyFill="1" applyBorder="1" applyAlignment="1">
      <alignment horizontal="center" vertical="center" wrapText="1"/>
    </xf>
    <xf numFmtId="0" fontId="66" fillId="0" borderId="0" xfId="0" applyFont="1">
      <alignment vertical="center"/>
    </xf>
    <xf numFmtId="0" fontId="71" fillId="25" borderId="0" xfId="0" applyFont="1" applyFill="1" applyProtection="1">
      <alignment vertical="center"/>
      <protection locked="0"/>
    </xf>
    <xf numFmtId="0" fontId="71" fillId="25" borderId="0" xfId="0" applyFont="1" applyFill="1" applyProtection="1">
      <alignment vertical="center"/>
      <protection hidden="1"/>
    </xf>
    <xf numFmtId="9" fontId="71" fillId="25" borderId="0" xfId="0" applyNumberFormat="1" applyFont="1" applyFill="1" applyProtection="1">
      <alignment vertical="center"/>
      <protection hidden="1"/>
    </xf>
    <xf numFmtId="0" fontId="81" fillId="25" borderId="0" xfId="0" applyFont="1" applyFill="1">
      <alignment vertical="center"/>
    </xf>
    <xf numFmtId="0" fontId="68" fillId="25" borderId="19" xfId="0" applyFont="1" applyFill="1" applyBorder="1">
      <alignment vertical="center"/>
    </xf>
    <xf numFmtId="0" fontId="49" fillId="25" borderId="1" xfId="154" applyFont="1" applyFill="1" applyBorder="1" applyAlignment="1">
      <alignment horizontal="center" vertical="center" wrapText="1"/>
    </xf>
    <xf numFmtId="49" fontId="49" fillId="25" borderId="1" xfId="154" applyNumberFormat="1" applyFont="1" applyFill="1" applyBorder="1" applyAlignment="1">
      <alignment horizontal="center" vertical="center" wrapText="1"/>
    </xf>
    <xf numFmtId="0" fontId="49" fillId="25" borderId="34" xfId="154" applyFont="1" applyFill="1" applyBorder="1" applyAlignment="1">
      <alignment horizontal="centerContinuous" vertical="center" wrapText="1"/>
    </xf>
    <xf numFmtId="0" fontId="49" fillId="25" borderId="39" xfId="154" applyFont="1" applyFill="1" applyBorder="1" applyAlignment="1">
      <alignment horizontal="centerContinuous" vertical="center" wrapText="1"/>
    </xf>
    <xf numFmtId="0" fontId="19" fillId="34" borderId="57" xfId="0" applyFont="1" applyFill="1" applyBorder="1" applyAlignment="1">
      <alignment horizontal="center" vertical="center" shrinkToFit="1"/>
    </xf>
    <xf numFmtId="0" fontId="19" fillId="43" borderId="57" xfId="0" applyFont="1" applyFill="1" applyBorder="1" applyAlignment="1">
      <alignment horizontal="center" vertical="center" shrinkToFit="1"/>
    </xf>
    <xf numFmtId="0" fontId="19" fillId="44" borderId="57" xfId="0" applyFont="1" applyFill="1" applyBorder="1" applyAlignment="1">
      <alignment horizontal="center" vertical="center" shrinkToFit="1"/>
    </xf>
    <xf numFmtId="0" fontId="55" fillId="0" borderId="0" xfId="0" applyFont="1" applyAlignment="1">
      <alignment vertical="center" wrapText="1"/>
    </xf>
    <xf numFmtId="0" fontId="121" fillId="41" borderId="18" xfId="0" applyFont="1" applyFill="1" applyBorder="1" applyAlignment="1">
      <alignment horizontal="center" vertical="center" wrapText="1"/>
    </xf>
    <xf numFmtId="0" fontId="147" fillId="0" borderId="0" xfId="0" applyFont="1">
      <alignment vertical="center"/>
    </xf>
    <xf numFmtId="0" fontId="147" fillId="0" borderId="0" xfId="0" applyFont="1" applyAlignment="1">
      <alignment horizontal="center" vertical="center"/>
    </xf>
    <xf numFmtId="0" fontId="65" fillId="0" borderId="0" xfId="0" applyFont="1" applyAlignment="1" applyProtection="1">
      <alignment horizontal="centerContinuous" vertical="center" shrinkToFit="1"/>
      <protection locked="0"/>
    </xf>
    <xf numFmtId="0" fontId="9" fillId="0" borderId="0" xfId="0" applyFont="1" applyAlignment="1">
      <alignment vertical="center" shrinkToFit="1"/>
    </xf>
    <xf numFmtId="0" fontId="68" fillId="0" borderId="19" xfId="0" applyFont="1" applyBorder="1" applyAlignment="1">
      <alignment vertical="center" shrinkToFit="1"/>
    </xf>
    <xf numFmtId="0" fontId="49" fillId="36" borderId="1" xfId="154" applyFont="1" applyFill="1" applyBorder="1" applyAlignment="1">
      <alignment horizontal="center" vertical="center" shrinkToFit="1"/>
    </xf>
    <xf numFmtId="0" fontId="49" fillId="42" borderId="1" xfId="0" applyFont="1" applyFill="1" applyBorder="1" applyAlignment="1">
      <alignment horizontal="center" vertical="center" shrinkToFit="1"/>
    </xf>
    <xf numFmtId="0" fontId="119" fillId="0" borderId="32" xfId="155" applyFont="1" applyBorder="1" applyAlignment="1" applyProtection="1">
      <alignment horizontal="center" vertical="center" shrinkToFit="1"/>
      <protection locked="0"/>
    </xf>
    <xf numFmtId="0" fontId="119" fillId="0" borderId="29" xfId="155" applyFont="1" applyBorder="1" applyAlignment="1" applyProtection="1">
      <alignment horizontal="center" vertical="center" shrinkToFit="1"/>
      <protection locked="0"/>
    </xf>
    <xf numFmtId="49" fontId="119" fillId="0" borderId="29" xfId="155" applyNumberFormat="1" applyFont="1" applyBorder="1" applyAlignment="1" applyProtection="1">
      <alignment horizontal="center" vertical="center" shrinkToFit="1"/>
      <protection locked="0"/>
    </xf>
    <xf numFmtId="0" fontId="61" fillId="0" borderId="0" xfId="0" applyFont="1" applyAlignment="1">
      <alignment horizontal="center" vertical="center" shrinkToFit="1"/>
    </xf>
    <xf numFmtId="0" fontId="61" fillId="0" borderId="0" xfId="0" applyFont="1" applyAlignment="1">
      <alignment vertical="center" shrinkToFit="1"/>
    </xf>
    <xf numFmtId="0" fontId="148" fillId="0" borderId="0" xfId="0" applyFont="1" applyAlignment="1">
      <alignment horizontal="center" vertical="center" shrinkToFit="1"/>
    </xf>
    <xf numFmtId="0" fontId="6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6" fillId="0" borderId="19" xfId="0" applyFont="1" applyBorder="1" applyAlignment="1">
      <alignment vertical="center" shrinkToFit="1"/>
    </xf>
    <xf numFmtId="0" fontId="62" fillId="0" borderId="19" xfId="0" applyFont="1" applyBorder="1" applyAlignment="1">
      <alignment vertical="center" shrinkToFit="1"/>
    </xf>
    <xf numFmtId="0" fontId="115" fillId="0" borderId="19" xfId="0" applyFont="1" applyBorder="1" applyAlignment="1">
      <alignment vertical="center" shrinkToFit="1"/>
    </xf>
    <xf numFmtId="183" fontId="63" fillId="36" borderId="1" xfId="154" applyNumberFormat="1" applyFont="1" applyFill="1" applyBorder="1" applyAlignment="1">
      <alignment horizontal="center" vertical="center" shrinkToFit="1"/>
    </xf>
    <xf numFmtId="183" fontId="113" fillId="36" borderId="1" xfId="154" applyNumberFormat="1" applyFont="1" applyFill="1" applyBorder="1" applyAlignment="1">
      <alignment horizontal="center" vertical="center" shrinkToFit="1"/>
    </xf>
    <xf numFmtId="183" fontId="116" fillId="36" borderId="1" xfId="154" applyNumberFormat="1" applyFont="1" applyFill="1" applyBorder="1" applyAlignment="1">
      <alignment horizontal="center" vertical="center" shrinkToFit="1"/>
    </xf>
    <xf numFmtId="41" fontId="49" fillId="42" borderId="1" xfId="81" applyFont="1" applyFill="1" applyBorder="1" applyAlignment="1">
      <alignment horizontal="right" vertical="center" shrinkToFit="1"/>
    </xf>
    <xf numFmtId="41" fontId="63" fillId="42" borderId="1" xfId="81" applyFont="1" applyFill="1" applyBorder="1" applyAlignment="1">
      <alignment horizontal="right" vertical="center" shrinkToFit="1"/>
    </xf>
    <xf numFmtId="41" fontId="113" fillId="42" borderId="1" xfId="81" applyFont="1" applyFill="1" applyBorder="1" applyAlignment="1">
      <alignment horizontal="right" vertical="center" shrinkToFit="1"/>
    </xf>
    <xf numFmtId="41" fontId="116" fillId="42" borderId="1" xfId="81" applyFont="1" applyFill="1" applyBorder="1" applyAlignment="1">
      <alignment horizontal="right" vertical="center" shrinkToFit="1"/>
    </xf>
    <xf numFmtId="41" fontId="119" fillId="42" borderId="1" xfId="155" applyNumberFormat="1" applyFont="1" applyFill="1" applyBorder="1" applyAlignment="1" applyProtection="1">
      <alignment horizontal="center" vertical="center" shrinkToFit="1"/>
      <protection locked="0"/>
    </xf>
    <xf numFmtId="41" fontId="58" fillId="42" borderId="1" xfId="81" applyFont="1" applyFill="1" applyBorder="1" applyAlignment="1">
      <alignment vertical="center" shrinkToFit="1"/>
    </xf>
    <xf numFmtId="0" fontId="118" fillId="42" borderId="1" xfId="0" applyFont="1" applyFill="1" applyBorder="1" applyAlignment="1">
      <alignment horizontal="center" vertical="center" shrinkToFit="1"/>
    </xf>
    <xf numFmtId="183" fontId="46" fillId="0" borderId="0" xfId="0" applyNumberFormat="1" applyFont="1" applyAlignment="1">
      <alignment vertical="center" shrinkToFit="1"/>
    </xf>
    <xf numFmtId="183" fontId="61" fillId="0" borderId="0" xfId="0" applyNumberFormat="1" applyFont="1" applyAlignment="1">
      <alignment vertical="center" shrinkToFit="1"/>
    </xf>
    <xf numFmtId="183" fontId="114" fillId="0" borderId="0" xfId="0" applyNumberFormat="1" applyFont="1" applyAlignment="1">
      <alignment vertical="center" shrinkToFit="1"/>
    </xf>
    <xf numFmtId="183" fontId="117" fillId="0" borderId="0" xfId="0" applyNumberFormat="1" applyFont="1" applyAlignment="1">
      <alignment vertical="center" shrinkToFit="1"/>
    </xf>
    <xf numFmtId="0" fontId="117" fillId="0" borderId="0" xfId="0" applyFont="1" applyAlignment="1">
      <alignment vertical="center" shrinkToFit="1"/>
    </xf>
    <xf numFmtId="0" fontId="149" fillId="0" borderId="0" xfId="0" applyFont="1" applyAlignment="1" applyProtection="1">
      <alignment horizontal="centerContinuous" vertical="center"/>
      <protection locked="0"/>
    </xf>
    <xf numFmtId="0" fontId="54" fillId="45" borderId="1" xfId="0" applyFont="1" applyFill="1" applyBorder="1" applyAlignment="1" applyProtection="1">
      <alignment horizontal="center" vertical="center" wrapText="1"/>
      <protection locked="0"/>
    </xf>
    <xf numFmtId="49" fontId="54" fillId="45" borderId="1" xfId="0" applyNumberFormat="1" applyFont="1" applyFill="1" applyBorder="1" applyAlignment="1" applyProtection="1">
      <alignment horizontal="center" vertical="center" wrapText="1"/>
      <protection locked="0"/>
    </xf>
    <xf numFmtId="0" fontId="60" fillId="45" borderId="1" xfId="0" applyFont="1" applyFill="1" applyBorder="1" applyAlignment="1" applyProtection="1">
      <alignment horizontal="center" vertical="center" shrinkToFit="1"/>
      <protection locked="0"/>
    </xf>
    <xf numFmtId="183" fontId="60" fillId="45" borderId="1" xfId="0" applyNumberFormat="1" applyFont="1" applyFill="1" applyBorder="1" applyAlignment="1" applyProtection="1">
      <alignment horizontal="center" vertical="center" shrinkToFit="1"/>
      <protection locked="0"/>
    </xf>
    <xf numFmtId="49" fontId="54" fillId="45" borderId="1" xfId="0" applyNumberFormat="1" applyFont="1" applyFill="1" applyBorder="1" applyAlignment="1" applyProtection="1">
      <alignment horizontal="center" vertical="center"/>
      <protection locked="0"/>
    </xf>
    <xf numFmtId="0" fontId="54" fillId="45" borderId="1" xfId="0" applyFont="1" applyFill="1" applyBorder="1" applyAlignment="1" applyProtection="1">
      <alignment horizontal="center" vertical="center" shrinkToFit="1"/>
      <protection locked="0"/>
    </xf>
    <xf numFmtId="0" fontId="46" fillId="45" borderId="1" xfId="0" applyFont="1" applyFill="1" applyBorder="1" applyAlignment="1" applyProtection="1">
      <alignment horizontal="center" vertical="center" wrapText="1"/>
      <protection locked="0"/>
    </xf>
    <xf numFmtId="0" fontId="54" fillId="45" borderId="1" xfId="0" applyFont="1" applyFill="1" applyBorder="1" applyAlignment="1" applyProtection="1">
      <alignment vertical="center" shrinkToFit="1"/>
      <protection locked="0"/>
    </xf>
    <xf numFmtId="0" fontId="70" fillId="45" borderId="1" xfId="0" applyFont="1" applyFill="1" applyBorder="1" applyAlignment="1" applyProtection="1">
      <alignment vertical="center" wrapText="1"/>
      <protection locked="0"/>
    </xf>
    <xf numFmtId="0" fontId="60" fillId="45" borderId="1" xfId="0" applyFont="1" applyFill="1" applyBorder="1" applyAlignment="1" applyProtection="1">
      <alignment vertical="center" shrinkToFit="1"/>
      <protection locked="0"/>
    </xf>
    <xf numFmtId="49" fontId="69" fillId="45" borderId="1" xfId="153" applyNumberFormat="1" applyFont="1" applyFill="1" applyBorder="1" applyAlignment="1" applyProtection="1">
      <alignment horizontal="center" vertical="center"/>
      <protection locked="0"/>
    </xf>
    <xf numFmtId="184" fontId="54" fillId="45" borderId="1" xfId="0" applyNumberFormat="1" applyFont="1" applyFill="1" applyBorder="1" applyAlignment="1" applyProtection="1">
      <alignment horizontal="center" vertical="center" wrapText="1"/>
      <protection locked="0"/>
    </xf>
    <xf numFmtId="0" fontId="70" fillId="45" borderId="1" xfId="0" applyFont="1" applyFill="1" applyBorder="1" applyAlignment="1" applyProtection="1">
      <alignment horizontal="center" vertical="center" wrapText="1"/>
      <protection locked="0"/>
    </xf>
    <xf numFmtId="41" fontId="57" fillId="45" borderId="1" xfId="81" applyFont="1" applyFill="1" applyBorder="1" applyAlignment="1" applyProtection="1">
      <alignment horizontal="center" vertical="center" wrapText="1"/>
      <protection locked="0"/>
    </xf>
    <xf numFmtId="0" fontId="80" fillId="45" borderId="1" xfId="155" applyFont="1" applyFill="1" applyBorder="1" applyAlignment="1" applyProtection="1">
      <alignment horizontal="center" vertical="center" wrapText="1"/>
      <protection locked="0"/>
    </xf>
    <xf numFmtId="0" fontId="80" fillId="45" borderId="1" xfId="0" applyFont="1" applyFill="1" applyBorder="1" applyAlignment="1" applyProtection="1">
      <alignment horizontal="left" vertical="center" wrapText="1"/>
      <protection locked="0"/>
    </xf>
    <xf numFmtId="0" fontId="80" fillId="45" borderId="1" xfId="0" applyFont="1" applyFill="1" applyBorder="1" applyAlignment="1" applyProtection="1">
      <alignment horizontal="center" vertical="center" wrapText="1"/>
      <protection locked="0"/>
    </xf>
    <xf numFmtId="49" fontId="80" fillId="45" borderId="1" xfId="155" applyNumberFormat="1" applyFont="1" applyFill="1" applyBorder="1" applyAlignment="1" applyProtection="1">
      <alignment horizontal="center" vertical="center" wrapText="1"/>
      <protection locked="0"/>
    </xf>
    <xf numFmtId="0" fontId="80" fillId="45" borderId="1" xfId="0" applyFont="1" applyFill="1" applyBorder="1" applyAlignment="1" applyProtection="1">
      <alignment horizontal="left" vertical="center" wrapText="1" shrinkToFit="1"/>
      <protection locked="0"/>
    </xf>
    <xf numFmtId="41" fontId="80" fillId="45" borderId="1" xfId="0" applyNumberFormat="1" applyFont="1" applyFill="1" applyBorder="1" applyAlignment="1" applyProtection="1">
      <alignment horizontal="center" vertical="center" wrapText="1"/>
      <protection locked="0"/>
    </xf>
    <xf numFmtId="0" fontId="81" fillId="45" borderId="1" xfId="0" applyFont="1" applyFill="1" applyBorder="1" applyProtection="1">
      <alignment vertical="center"/>
      <protection locked="0"/>
    </xf>
    <xf numFmtId="0" fontId="82" fillId="45" borderId="1" xfId="0" applyFont="1" applyFill="1" applyBorder="1" applyAlignment="1" applyProtection="1">
      <alignment horizontal="center" vertical="center" wrapText="1"/>
      <protection locked="0"/>
    </xf>
    <xf numFmtId="0" fontId="80" fillId="45" borderId="1" xfId="153" applyFont="1" applyFill="1" applyBorder="1" applyAlignment="1" applyProtection="1">
      <alignment horizontal="center" vertical="center" wrapText="1"/>
      <protection locked="0"/>
    </xf>
    <xf numFmtId="41" fontId="51" fillId="45" borderId="27" xfId="0" applyNumberFormat="1" applyFont="1" applyFill="1" applyBorder="1" applyAlignment="1" applyProtection="1">
      <alignment horizontal="center" vertical="center" wrapText="1"/>
      <protection locked="0"/>
    </xf>
    <xf numFmtId="0" fontId="46" fillId="45" borderId="27" xfId="0" applyFont="1" applyFill="1" applyBorder="1" applyProtection="1">
      <alignment vertical="center"/>
      <protection locked="0"/>
    </xf>
    <xf numFmtId="41" fontId="53" fillId="45" borderId="27" xfId="0" applyNumberFormat="1" applyFont="1" applyFill="1" applyBorder="1" applyAlignment="1" applyProtection="1">
      <alignment horizontal="center" vertical="center" wrapText="1"/>
      <protection locked="0"/>
    </xf>
    <xf numFmtId="41" fontId="58" fillId="45" borderId="27" xfId="0" applyNumberFormat="1" applyFont="1" applyFill="1" applyBorder="1" applyAlignment="1" applyProtection="1">
      <alignment horizontal="center" vertical="center" wrapText="1"/>
      <protection locked="0"/>
    </xf>
    <xf numFmtId="0" fontId="58" fillId="45" borderId="27" xfId="0" applyFont="1" applyFill="1" applyBorder="1" applyAlignment="1" applyProtection="1">
      <alignment horizontal="center" vertical="center" wrapText="1"/>
      <protection locked="0"/>
    </xf>
    <xf numFmtId="41" fontId="53" fillId="45" borderId="53" xfId="0" applyNumberFormat="1" applyFont="1" applyFill="1" applyBorder="1" applyAlignment="1" applyProtection="1">
      <alignment horizontal="center" vertical="center" wrapText="1"/>
      <protection locked="0"/>
    </xf>
    <xf numFmtId="41" fontId="48" fillId="45" borderId="27" xfId="0" applyNumberFormat="1" applyFont="1" applyFill="1" applyBorder="1" applyAlignment="1" applyProtection="1">
      <alignment horizontal="center" vertical="center" wrapText="1"/>
      <protection locked="0"/>
    </xf>
    <xf numFmtId="0" fontId="48" fillId="45" borderId="27" xfId="0" applyFont="1" applyFill="1" applyBorder="1" applyAlignment="1" applyProtection="1">
      <alignment horizontal="center" vertical="center" wrapText="1"/>
      <protection locked="0"/>
    </xf>
    <xf numFmtId="0" fontId="51" fillId="31" borderId="31" xfId="0" applyFont="1" applyFill="1" applyBorder="1" applyAlignment="1" applyProtection="1">
      <alignment horizontal="centerContinuous" vertical="center" wrapText="1"/>
      <protection locked="0"/>
    </xf>
    <xf numFmtId="0" fontId="51" fillId="31" borderId="20" xfId="0" applyFont="1" applyFill="1" applyBorder="1" applyAlignment="1" applyProtection="1">
      <alignment horizontal="centerContinuous" vertical="center" wrapText="1"/>
      <protection locked="0"/>
    </xf>
    <xf numFmtId="0" fontId="51" fillId="31" borderId="25" xfId="0" applyFont="1" applyFill="1" applyBorder="1" applyAlignment="1" applyProtection="1">
      <alignment horizontal="centerContinuous" vertical="center" wrapText="1"/>
      <protection locked="0"/>
    </xf>
    <xf numFmtId="0" fontId="51" fillId="31" borderId="29" xfId="0" applyFont="1" applyFill="1" applyBorder="1" applyAlignment="1" applyProtection="1">
      <alignment horizontal="centerContinuous" vertical="center" wrapText="1"/>
      <protection locked="0"/>
    </xf>
    <xf numFmtId="0" fontId="51" fillId="31" borderId="30" xfId="0" applyFont="1" applyFill="1" applyBorder="1" applyAlignment="1" applyProtection="1">
      <alignment horizontal="center" vertical="center" wrapText="1"/>
      <protection locked="0"/>
    </xf>
    <xf numFmtId="0" fontId="51" fillId="31" borderId="21" xfId="0" applyFont="1" applyFill="1" applyBorder="1" applyAlignment="1" applyProtection="1">
      <alignment horizontal="center" vertical="center" wrapText="1"/>
      <protection locked="0"/>
    </xf>
    <xf numFmtId="0" fontId="51" fillId="31" borderId="22" xfId="0" applyFont="1" applyFill="1" applyBorder="1" applyAlignment="1" applyProtection="1">
      <alignment horizontal="center" vertical="center" wrapText="1"/>
      <protection locked="0"/>
    </xf>
    <xf numFmtId="49" fontId="67" fillId="45" borderId="1" xfId="0" applyNumberFormat="1" applyFont="1" applyFill="1" applyBorder="1" applyAlignment="1" applyProtection="1">
      <alignment horizontal="center" vertical="center" wrapText="1"/>
      <protection locked="0"/>
    </xf>
    <xf numFmtId="0" fontId="67" fillId="45" borderId="1" xfId="0" applyFont="1" applyFill="1" applyBorder="1" applyAlignment="1" applyProtection="1">
      <alignment horizontal="center" vertical="center" wrapText="1"/>
      <protection locked="0"/>
    </xf>
    <xf numFmtId="183" fontId="130" fillId="45" borderId="1" xfId="0" applyNumberFormat="1" applyFont="1" applyFill="1" applyBorder="1" applyAlignment="1" applyProtection="1">
      <alignment horizontal="center" vertical="center" shrinkToFit="1"/>
      <protection locked="0"/>
    </xf>
    <xf numFmtId="49" fontId="67" fillId="45" borderId="1" xfId="0" applyNumberFormat="1" applyFont="1" applyFill="1" applyBorder="1" applyAlignment="1" applyProtection="1">
      <alignment horizontal="center" vertical="center"/>
      <protection locked="0"/>
    </xf>
    <xf numFmtId="0" fontId="150" fillId="45" borderId="1" xfId="155" applyFont="1" applyFill="1" applyBorder="1" applyAlignment="1" applyProtection="1">
      <alignment horizontal="center" vertical="center" wrapText="1"/>
      <protection locked="0"/>
    </xf>
    <xf numFmtId="0" fontId="150" fillId="45" borderId="1" xfId="0" applyFont="1" applyFill="1" applyBorder="1" applyAlignment="1" applyProtection="1">
      <alignment horizontal="left" vertical="center" wrapText="1"/>
      <protection locked="0"/>
    </xf>
    <xf numFmtId="0" fontId="150" fillId="45" borderId="1" xfId="0" applyFont="1" applyFill="1" applyBorder="1" applyAlignment="1" applyProtection="1">
      <alignment horizontal="center" vertical="center" wrapText="1"/>
      <protection locked="0"/>
    </xf>
    <xf numFmtId="41" fontId="73" fillId="0" borderId="1" xfId="0" applyNumberFormat="1" applyFont="1" applyBorder="1" applyAlignment="1" applyProtection="1">
      <alignment horizontal="center" vertical="center" wrapText="1"/>
      <protection locked="0"/>
    </xf>
    <xf numFmtId="0" fontId="73" fillId="0" borderId="1" xfId="0" applyFont="1" applyBorder="1" applyAlignment="1" applyProtection="1">
      <alignment horizontal="center" vertical="center" wrapText="1"/>
      <protection locked="0"/>
    </xf>
    <xf numFmtId="49" fontId="152" fillId="45" borderId="1" xfId="153" applyNumberFormat="1" applyFont="1" applyFill="1" applyBorder="1" applyAlignment="1" applyProtection="1">
      <alignment horizontal="center" vertical="center"/>
      <protection locked="0"/>
    </xf>
    <xf numFmtId="49" fontId="150" fillId="45" borderId="1" xfId="155" applyNumberFormat="1" applyFont="1" applyFill="1" applyBorder="1" applyAlignment="1" applyProtection="1">
      <alignment horizontal="center" vertical="center" wrapText="1"/>
      <protection locked="0"/>
    </xf>
    <xf numFmtId="184" fontId="67" fillId="45" borderId="1" xfId="0" applyNumberFormat="1" applyFont="1" applyFill="1" applyBorder="1" applyAlignment="1" applyProtection="1">
      <alignment horizontal="center" vertical="center" wrapText="1"/>
      <protection locked="0"/>
    </xf>
    <xf numFmtId="0" fontId="150" fillId="45" borderId="1" xfId="0" applyFont="1" applyFill="1" applyBorder="1" applyAlignment="1" applyProtection="1">
      <alignment horizontal="left" vertical="center" wrapText="1" shrinkToFit="1"/>
      <protection locked="0"/>
    </xf>
    <xf numFmtId="41" fontId="150" fillId="45" borderId="1" xfId="0" applyNumberFormat="1" applyFont="1" applyFill="1" applyBorder="1" applyAlignment="1" applyProtection="1">
      <alignment horizontal="center" vertical="center" wrapText="1"/>
      <protection locked="0"/>
    </xf>
    <xf numFmtId="0" fontId="86" fillId="0" borderId="1" xfId="0" applyFont="1" applyBorder="1" applyAlignment="1" applyProtection="1">
      <alignment horizontal="center" vertical="center" wrapText="1"/>
      <protection locked="0"/>
    </xf>
    <xf numFmtId="0" fontId="84" fillId="45" borderId="1" xfId="0" applyFont="1" applyFill="1" applyBorder="1" applyProtection="1">
      <alignment vertical="center"/>
      <protection locked="0"/>
    </xf>
    <xf numFmtId="0" fontId="153" fillId="45" borderId="1" xfId="0" applyFont="1" applyFill="1" applyBorder="1" applyAlignment="1" applyProtection="1">
      <alignment horizontal="center" vertical="center" wrapText="1"/>
      <protection locked="0"/>
    </xf>
    <xf numFmtId="0" fontId="67" fillId="45" borderId="57" xfId="0" applyFont="1" applyFill="1" applyBorder="1" applyAlignment="1" applyProtection="1">
      <alignment horizontal="center" vertical="center" wrapText="1"/>
      <protection locked="0"/>
    </xf>
    <xf numFmtId="183" fontId="130" fillId="45" borderId="57" xfId="0" applyNumberFormat="1" applyFont="1" applyFill="1" applyBorder="1" applyAlignment="1" applyProtection="1">
      <alignment horizontal="center" vertical="center" shrinkToFit="1"/>
      <protection locked="0"/>
    </xf>
    <xf numFmtId="0" fontId="150" fillId="45" borderId="57" xfId="0" applyFont="1" applyFill="1" applyBorder="1" applyAlignment="1" applyProtection="1">
      <alignment horizontal="left" vertical="center" wrapText="1"/>
      <protection locked="0"/>
    </xf>
    <xf numFmtId="0" fontId="150" fillId="45" borderId="57" xfId="0" applyFont="1" applyFill="1" applyBorder="1" applyAlignment="1" applyProtection="1">
      <alignment horizontal="center" vertical="center" wrapText="1"/>
      <protection locked="0"/>
    </xf>
    <xf numFmtId="41" fontId="73" fillId="0" borderId="57" xfId="0" applyNumberFormat="1" applyFont="1" applyBorder="1" applyAlignment="1" applyProtection="1">
      <alignment horizontal="center" vertical="center" wrapText="1"/>
      <protection locked="0"/>
    </xf>
    <xf numFmtId="0" fontId="73" fillId="0" borderId="57" xfId="0" applyFont="1" applyBorder="1" applyAlignment="1" applyProtection="1">
      <alignment horizontal="center" vertical="center" wrapText="1"/>
      <protection locked="0"/>
    </xf>
    <xf numFmtId="0" fontId="73" fillId="0" borderId="59" xfId="0" applyFont="1" applyBorder="1" applyAlignment="1" applyProtection="1">
      <alignment horizontal="center" vertical="center" wrapText="1"/>
      <protection locked="0"/>
    </xf>
    <xf numFmtId="0" fontId="150" fillId="45" borderId="1" xfId="0" applyFont="1" applyFill="1" applyBorder="1" applyAlignment="1" applyProtection="1">
      <alignment horizontal="center" vertical="center" wrapText="1" shrinkToFit="1"/>
      <protection locked="0"/>
    </xf>
    <xf numFmtId="0" fontId="66" fillId="27" borderId="1" xfId="0" applyFont="1" applyFill="1" applyBorder="1" applyAlignment="1">
      <alignment horizontal="center" vertical="center" shrinkToFit="1"/>
    </xf>
    <xf numFmtId="0" fontId="66" fillId="28" borderId="1" xfId="0" applyFont="1" applyFill="1" applyBorder="1" applyAlignment="1">
      <alignment horizontal="center" vertical="center" shrinkToFit="1"/>
    </xf>
    <xf numFmtId="0" fontId="66" fillId="29" borderId="1" xfId="0" applyFont="1" applyFill="1" applyBorder="1" applyAlignment="1">
      <alignment horizontal="center" vertical="center" shrinkToFit="1"/>
    </xf>
    <xf numFmtId="0" fontId="66" fillId="30" borderId="1" xfId="0" applyFont="1" applyFill="1" applyBorder="1" applyAlignment="1">
      <alignment horizontal="center" vertical="center" shrinkToFit="1"/>
    </xf>
    <xf numFmtId="0" fontId="66" fillId="0" borderId="0" xfId="0" applyFont="1" applyAlignment="1">
      <alignment vertical="center" shrinkToFit="1"/>
    </xf>
    <xf numFmtId="0" fontId="154" fillId="46" borderId="1" xfId="0" applyFont="1" applyFill="1" applyBorder="1" applyAlignment="1">
      <alignment horizontal="center" vertical="center"/>
    </xf>
    <xf numFmtId="0" fontId="154" fillId="46" borderId="57" xfId="101" applyFont="1" applyFill="1" applyBorder="1" applyAlignment="1">
      <alignment horizontal="center" vertical="center"/>
    </xf>
    <xf numFmtId="0" fontId="155" fillId="0" borderId="0" xfId="0" applyFont="1" applyAlignment="1">
      <alignment horizontal="center" vertical="center" shrinkToFit="1"/>
    </xf>
    <xf numFmtId="0" fontId="154" fillId="46" borderId="57" xfId="101" applyFont="1" applyFill="1" applyBorder="1" applyAlignment="1">
      <alignment horizontal="center" vertical="center" wrapText="1"/>
    </xf>
    <xf numFmtId="0" fontId="53" fillId="35" borderId="60" xfId="0" applyFont="1" applyFill="1" applyBorder="1" applyAlignment="1" applyProtection="1">
      <alignment horizontal="centerContinuous" vertical="center" shrinkToFit="1"/>
      <protection locked="0"/>
    </xf>
    <xf numFmtId="0" fontId="71" fillId="0" borderId="0" xfId="0" applyFont="1" applyAlignment="1" applyProtection="1">
      <alignment horizontal="centerContinuous" vertical="center"/>
      <protection locked="0"/>
    </xf>
    <xf numFmtId="0" fontId="71" fillId="0" borderId="0" xfId="0" applyFont="1" applyAlignment="1" applyProtection="1">
      <alignment horizontal="centerContinuous" vertical="center"/>
      <protection hidden="1"/>
    </xf>
    <xf numFmtId="0" fontId="64" fillId="0" borderId="0" xfId="0" applyFont="1" applyAlignment="1" applyProtection="1">
      <alignment horizontal="centerContinuous" vertical="center"/>
      <protection locked="0"/>
    </xf>
    <xf numFmtId="9" fontId="71" fillId="0" borderId="0" xfId="0" applyNumberFormat="1" applyFont="1" applyAlignment="1" applyProtection="1">
      <alignment horizontal="center" vertical="center"/>
      <protection hidden="1"/>
    </xf>
    <xf numFmtId="0" fontId="65" fillId="0" borderId="0" xfId="0" applyFont="1" applyAlignment="1" applyProtection="1">
      <alignment horizontal="center" vertical="center" shrinkToFit="1"/>
      <protection locked="0"/>
    </xf>
    <xf numFmtId="42" fontId="72" fillId="0" borderId="0" xfId="100" applyFont="1" applyProtection="1">
      <alignment vertical="center"/>
      <protection locked="0"/>
    </xf>
    <xf numFmtId="42" fontId="72" fillId="0" borderId="0" xfId="100" applyFont="1" applyProtection="1">
      <alignment vertical="center"/>
      <protection hidden="1"/>
    </xf>
    <xf numFmtId="9" fontId="72" fillId="0" borderId="0" xfId="100" applyNumberFormat="1" applyFont="1" applyAlignment="1" applyProtection="1">
      <alignment horizontal="center" vertical="center"/>
      <protection hidden="1"/>
    </xf>
    <xf numFmtId="42" fontId="52" fillId="0" borderId="0" xfId="100" applyFont="1" applyAlignment="1" applyProtection="1">
      <alignment horizontal="center" vertical="center" shrinkToFit="1"/>
      <protection locked="0"/>
    </xf>
    <xf numFmtId="0" fontId="55" fillId="26" borderId="57" xfId="0" applyFont="1" applyFill="1" applyBorder="1" applyAlignment="1">
      <alignment horizontal="center" vertical="center" shrinkToFit="1"/>
    </xf>
    <xf numFmtId="0" fontId="0" fillId="0" borderId="57" xfId="0" applyBorder="1" applyAlignment="1">
      <alignment horizontal="center" vertical="center" shrinkToFit="1"/>
    </xf>
    <xf numFmtId="0" fontId="55" fillId="0" borderId="57" xfId="0" applyFont="1" applyBorder="1" applyAlignment="1">
      <alignment horizontal="center" vertical="center" shrinkToFit="1"/>
    </xf>
    <xf numFmtId="0" fontId="55" fillId="47" borderId="1" xfId="0" applyFont="1" applyFill="1" applyBorder="1" applyAlignment="1">
      <alignment horizontal="center" vertical="center"/>
    </xf>
    <xf numFmtId="0" fontId="55" fillId="47" borderId="57" xfId="101" applyFont="1" applyFill="1" applyBorder="1" applyAlignment="1">
      <alignment horizontal="center" vertical="center"/>
    </xf>
    <xf numFmtId="0" fontId="83" fillId="0" borderId="0" xfId="0" applyFont="1" applyProtection="1">
      <alignment vertical="center"/>
      <protection locked="0"/>
    </xf>
    <xf numFmtId="42" fontId="85" fillId="31" borderId="57" xfId="100" applyFont="1" applyFill="1" applyBorder="1" applyAlignment="1" applyProtection="1">
      <alignment horizontal="centerContinuous" vertical="center"/>
      <protection locked="0"/>
    </xf>
    <xf numFmtId="0" fontId="84" fillId="31" borderId="57" xfId="0" applyFont="1" applyFill="1" applyBorder="1" applyAlignment="1" applyProtection="1">
      <alignment horizontal="centerContinuous" vertical="center"/>
      <protection locked="0"/>
    </xf>
    <xf numFmtId="42" fontId="85" fillId="31" borderId="57" xfId="100" applyFont="1" applyFill="1" applyBorder="1" applyAlignment="1" applyProtection="1">
      <alignment horizontal="center" vertical="center"/>
      <protection locked="0"/>
    </xf>
    <xf numFmtId="0" fontId="85" fillId="31" borderId="57" xfId="0" applyFont="1" applyFill="1" applyBorder="1" applyAlignment="1" applyProtection="1">
      <alignment horizontal="center" vertical="center" wrapText="1"/>
      <protection locked="0"/>
    </xf>
    <xf numFmtId="183" fontId="85" fillId="0" borderId="57" xfId="0" applyNumberFormat="1" applyFont="1" applyBorder="1" applyAlignment="1" applyProtection="1">
      <alignment horizontal="center" vertical="center" shrinkToFit="1"/>
      <protection locked="0"/>
    </xf>
    <xf numFmtId="183" fontId="85" fillId="0" borderId="57" xfId="0" applyNumberFormat="1" applyFont="1" applyBorder="1" applyAlignment="1" applyProtection="1">
      <alignment horizontal="center" vertical="center" wrapText="1" shrinkToFit="1"/>
      <protection locked="0"/>
    </xf>
    <xf numFmtId="0" fontId="51" fillId="0" borderId="59" xfId="0" applyFont="1" applyBorder="1" applyAlignment="1" applyProtection="1">
      <alignment horizontal="center" vertical="center" wrapText="1"/>
      <protection locked="0"/>
    </xf>
    <xf numFmtId="42" fontId="85" fillId="34" borderId="57" xfId="100" applyFont="1" applyFill="1" applyBorder="1" applyAlignment="1" applyProtection="1">
      <alignment horizontal="centerContinuous" vertical="center"/>
      <protection locked="0"/>
    </xf>
    <xf numFmtId="0" fontId="84" fillId="34" borderId="57" xfId="0" applyFont="1" applyFill="1" applyBorder="1" applyAlignment="1" applyProtection="1">
      <alignment horizontal="centerContinuous" vertical="center"/>
      <protection locked="0"/>
    </xf>
    <xf numFmtId="42" fontId="85" fillId="34" borderId="57" xfId="100" applyFont="1" applyFill="1" applyBorder="1" applyAlignment="1" applyProtection="1">
      <alignment horizontal="center" vertical="center"/>
      <protection locked="0"/>
    </xf>
    <xf numFmtId="0" fontId="85" fillId="34" borderId="57" xfId="0" applyFont="1" applyFill="1" applyBorder="1" applyAlignment="1" applyProtection="1">
      <alignment horizontal="center" vertical="center" wrapText="1"/>
      <protection locked="0"/>
    </xf>
    <xf numFmtId="42" fontId="79" fillId="35" borderId="57" xfId="100" applyFont="1" applyFill="1" applyBorder="1" applyAlignment="1" applyProtection="1">
      <alignment horizontal="centerContinuous" vertical="center"/>
      <protection locked="0"/>
    </xf>
    <xf numFmtId="0" fontId="81" fillId="35" borderId="57" xfId="0" applyFont="1" applyFill="1" applyBorder="1" applyAlignment="1" applyProtection="1">
      <alignment horizontal="centerContinuous" vertical="center"/>
      <protection locked="0"/>
    </xf>
    <xf numFmtId="42" fontId="79" fillId="35" borderId="57" xfId="100" applyFont="1" applyFill="1" applyBorder="1" applyAlignment="1" applyProtection="1">
      <alignment horizontal="center" vertical="center"/>
      <protection locked="0"/>
    </xf>
    <xf numFmtId="0" fontId="79" fillId="35" borderId="57" xfId="0" applyFont="1" applyFill="1" applyBorder="1" applyAlignment="1" applyProtection="1">
      <alignment horizontal="center" vertical="center" wrapText="1"/>
      <protection locked="0"/>
    </xf>
    <xf numFmtId="0" fontId="73" fillId="35" borderId="62" xfId="0" applyFont="1" applyFill="1" applyBorder="1" applyAlignment="1" applyProtection="1">
      <alignment horizontal="center" wrapText="1"/>
      <protection hidden="1"/>
    </xf>
    <xf numFmtId="0" fontId="73" fillId="35" borderId="63" xfId="0" applyFont="1" applyFill="1" applyBorder="1" applyAlignment="1" applyProtection="1">
      <alignment horizontal="center" vertical="top" wrapText="1"/>
      <protection hidden="1"/>
    </xf>
    <xf numFmtId="0" fontId="53" fillId="35" borderId="34" xfId="0" applyFont="1" applyFill="1" applyBorder="1" applyAlignment="1" applyProtection="1">
      <alignment horizontal="centerContinuous" vertical="center" wrapText="1"/>
      <protection locked="0"/>
    </xf>
    <xf numFmtId="0" fontId="53" fillId="35" borderId="39" xfId="0" applyFont="1" applyFill="1" applyBorder="1" applyAlignment="1" applyProtection="1">
      <alignment horizontal="center" vertical="center" wrapText="1"/>
      <protection locked="0"/>
    </xf>
    <xf numFmtId="0" fontId="53" fillId="35" borderId="85" xfId="0" applyFont="1" applyFill="1" applyBorder="1" applyAlignment="1" applyProtection="1">
      <alignment horizontal="centerContinuous" vertical="center" wrapText="1"/>
      <protection locked="0"/>
    </xf>
    <xf numFmtId="0" fontId="73" fillId="35" borderId="86" xfId="0" applyFont="1" applyFill="1" applyBorder="1" applyAlignment="1" applyProtection="1">
      <alignment horizontal="centerContinuous" vertical="center" wrapText="1"/>
      <protection hidden="1"/>
    </xf>
    <xf numFmtId="0" fontId="53" fillId="35" borderId="87" xfId="0" applyFont="1" applyFill="1" applyBorder="1" applyAlignment="1" applyProtection="1">
      <alignment horizontal="center" vertical="center" wrapText="1"/>
      <protection locked="0"/>
    </xf>
    <xf numFmtId="0" fontId="73" fillId="35" borderId="88" xfId="0" applyFont="1" applyFill="1" applyBorder="1" applyAlignment="1" applyProtection="1">
      <alignment horizontal="center" vertical="center" wrapText="1"/>
      <protection hidden="1"/>
    </xf>
    <xf numFmtId="0" fontId="124" fillId="0" borderId="0" xfId="0" applyFont="1" applyAlignment="1">
      <alignment vertical="center" shrinkToFit="1"/>
    </xf>
    <xf numFmtId="0" fontId="156" fillId="0" borderId="57" xfId="0" applyFont="1" applyBorder="1" applyAlignment="1">
      <alignment horizontal="center" vertical="center" shrinkToFit="1"/>
    </xf>
    <xf numFmtId="0" fontId="156" fillId="0" borderId="57" xfId="0" applyFont="1" applyBorder="1" applyAlignment="1">
      <alignment horizontal="center" vertical="center"/>
    </xf>
    <xf numFmtId="185" fontId="53" fillId="35" borderId="58" xfId="0" applyNumberFormat="1" applyFont="1" applyFill="1" applyBorder="1" applyAlignment="1" applyProtection="1">
      <alignment horizontal="center" vertical="center" wrapText="1" shrinkToFit="1"/>
      <protection locked="0"/>
    </xf>
    <xf numFmtId="0" fontId="55" fillId="47" borderId="57" xfId="0" applyFont="1" applyFill="1" applyBorder="1" applyAlignment="1">
      <alignment horizontal="center" vertical="center" shrinkToFit="1"/>
    </xf>
    <xf numFmtId="0" fontId="66" fillId="46" borderId="57" xfId="0" applyFont="1" applyFill="1" applyBorder="1" applyAlignment="1">
      <alignment horizontal="center" vertical="center" wrapText="1"/>
    </xf>
    <xf numFmtId="0" fontId="154" fillId="46" borderId="57" xfId="0" applyFont="1" applyFill="1" applyBorder="1" applyAlignment="1">
      <alignment horizontal="center" vertical="center" shrinkToFit="1"/>
    </xf>
    <xf numFmtId="0" fontId="55" fillId="47" borderId="1" xfId="0" applyFont="1" applyFill="1" applyBorder="1" applyAlignment="1">
      <alignment horizontal="center" vertical="center" shrinkToFit="1"/>
    </xf>
    <xf numFmtId="0" fontId="154" fillId="46" borderId="1" xfId="101" applyFont="1" applyFill="1" applyBorder="1" applyAlignment="1">
      <alignment horizontal="center" vertical="center"/>
    </xf>
    <xf numFmtId="0" fontId="154" fillId="46" borderId="57" xfId="0" applyFont="1" applyFill="1" applyBorder="1" applyAlignment="1">
      <alignment horizontal="center" vertical="center"/>
    </xf>
    <xf numFmtId="0" fontId="154" fillId="46" borderId="1" xfId="0" applyFont="1" applyFill="1" applyBorder="1" applyAlignment="1">
      <alignment horizontal="center" vertical="center" shrinkToFit="1"/>
    </xf>
    <xf numFmtId="0" fontId="154" fillId="46" borderId="1" xfId="101" applyFont="1" applyFill="1" applyBorder="1" applyAlignment="1">
      <alignment horizontal="center" vertical="center" wrapText="1"/>
    </xf>
    <xf numFmtId="0" fontId="66" fillId="46" borderId="1" xfId="0" applyFont="1" applyFill="1" applyBorder="1" applyAlignment="1">
      <alignment horizontal="center" vertical="center"/>
    </xf>
    <xf numFmtId="0" fontId="66" fillId="46" borderId="57" xfId="0" applyFont="1" applyFill="1" applyBorder="1" applyAlignment="1">
      <alignment horizontal="center" vertical="center"/>
    </xf>
    <xf numFmtId="0" fontId="53" fillId="35" borderId="28" xfId="0" applyFont="1" applyFill="1" applyBorder="1" applyAlignment="1" applyProtection="1">
      <alignment horizontal="centerContinuous" wrapText="1"/>
      <protection hidden="1"/>
    </xf>
    <xf numFmtId="0" fontId="53" fillId="35" borderId="46" xfId="0" applyFont="1" applyFill="1" applyBorder="1" applyAlignment="1" applyProtection="1">
      <alignment horizontal="center" vertical="top"/>
      <protection hidden="1"/>
    </xf>
    <xf numFmtId="3" fontId="171" fillId="0" borderId="90" xfId="425" applyNumberFormat="1" applyBorder="1" applyAlignment="1">
      <alignment horizontal="right"/>
    </xf>
    <xf numFmtId="0" fontId="71" fillId="0" borderId="0" xfId="101" applyFont="1" applyAlignment="1" applyProtection="1">
      <alignment horizontal="center" vertical="center"/>
      <protection locked="0"/>
    </xf>
    <xf numFmtId="0" fontId="71" fillId="0" borderId="0" xfId="101" applyFont="1" applyAlignment="1" applyProtection="1">
      <alignment horizontal="center" vertical="center" wrapText="1"/>
      <protection locked="0"/>
    </xf>
    <xf numFmtId="0" fontId="71" fillId="25" borderId="0" xfId="101" applyFont="1" applyFill="1" applyProtection="1">
      <alignment vertical="center"/>
      <protection locked="0"/>
    </xf>
    <xf numFmtId="0" fontId="83" fillId="25" borderId="0" xfId="101" applyFont="1" applyFill="1" applyProtection="1">
      <alignment vertical="center"/>
      <protection locked="0"/>
    </xf>
    <xf numFmtId="0" fontId="91" fillId="0" borderId="0" xfId="101" applyFont="1">
      <alignment vertical="center"/>
    </xf>
    <xf numFmtId="190" fontId="134" fillId="0" borderId="0" xfId="436" applyFont="1" applyProtection="1">
      <alignment vertical="center"/>
      <protection locked="0"/>
    </xf>
    <xf numFmtId="190" fontId="72" fillId="0" borderId="0" xfId="436" applyFont="1" applyProtection="1">
      <alignment vertical="center"/>
      <protection locked="0"/>
    </xf>
    <xf numFmtId="190" fontId="86" fillId="0" borderId="0" xfId="436" applyFont="1" applyProtection="1">
      <alignment vertical="center"/>
      <protection locked="0"/>
    </xf>
    <xf numFmtId="190" fontId="72" fillId="0" borderId="0" xfId="436" applyFont="1" applyAlignment="1" applyProtection="1">
      <alignment horizontal="center" vertical="center"/>
      <protection locked="0"/>
    </xf>
    <xf numFmtId="0" fontId="91" fillId="0" borderId="0" xfId="101" applyFont="1" applyAlignment="1" applyProtection="1">
      <alignment vertical="center" shrinkToFit="1"/>
      <protection locked="0"/>
    </xf>
    <xf numFmtId="0" fontId="91" fillId="0" borderId="0" xfId="101" applyFont="1" applyAlignment="1" applyProtection="1">
      <alignment vertical="center" wrapText="1" shrinkToFit="1"/>
      <protection locked="0"/>
    </xf>
    <xf numFmtId="0" fontId="67" fillId="0" borderId="0" xfId="101" applyFont="1" applyAlignment="1" applyProtection="1">
      <alignment vertical="center" shrinkToFit="1"/>
      <protection locked="0"/>
    </xf>
    <xf numFmtId="49" fontId="72" fillId="0" borderId="0" xfId="436" applyNumberFormat="1" applyFont="1" applyAlignment="1" applyProtection="1">
      <alignment horizontal="center" vertical="center"/>
      <protection locked="0"/>
    </xf>
    <xf numFmtId="190" fontId="72" fillId="25" borderId="0" xfId="436" applyFont="1" applyFill="1" applyProtection="1">
      <alignment vertical="center"/>
      <protection locked="0"/>
    </xf>
    <xf numFmtId="190" fontId="72" fillId="25" borderId="0" xfId="436" applyFont="1" applyFill="1" applyProtection="1">
      <alignment vertical="center"/>
      <protection hidden="1"/>
    </xf>
    <xf numFmtId="9" fontId="72" fillId="25" borderId="0" xfId="436" applyNumberFormat="1" applyFont="1" applyFill="1" applyAlignment="1" applyProtection="1">
      <alignment horizontal="center" vertical="center"/>
      <protection hidden="1"/>
    </xf>
    <xf numFmtId="0" fontId="91" fillId="25" borderId="0" xfId="101" applyFont="1" applyFill="1" applyAlignment="1" applyProtection="1">
      <alignment horizontal="center" vertical="center"/>
      <protection locked="0"/>
    </xf>
    <xf numFmtId="0" fontId="75" fillId="25" borderId="0" xfId="101" applyFont="1" applyFill="1" applyAlignment="1" applyProtection="1">
      <alignment horizontal="center" vertical="center"/>
      <protection hidden="1"/>
    </xf>
    <xf numFmtId="190" fontId="72" fillId="0" borderId="0" xfId="436" applyFont="1" applyProtection="1">
      <alignment vertical="center"/>
      <protection hidden="1"/>
    </xf>
    <xf numFmtId="190" fontId="173" fillId="0" borderId="0" xfId="436" applyFont="1" applyProtection="1">
      <alignment vertical="center"/>
      <protection locked="0"/>
    </xf>
    <xf numFmtId="190" fontId="72" fillId="0" borderId="0" xfId="436" applyFont="1" applyAlignment="1" applyProtection="1">
      <alignment horizontal="center" vertical="center" shrinkToFit="1"/>
      <protection locked="0"/>
    </xf>
    <xf numFmtId="190" fontId="72" fillId="0" borderId="0" xfId="436" applyFont="1" applyAlignment="1" applyProtection="1">
      <alignment horizontal="center" vertical="center" wrapText="1" shrinkToFit="1"/>
      <protection locked="0"/>
    </xf>
    <xf numFmtId="0" fontId="91" fillId="0" borderId="0" xfId="101" applyFont="1" applyAlignment="1" applyProtection="1">
      <alignment horizontal="center" vertical="center"/>
      <protection locked="0"/>
    </xf>
    <xf numFmtId="0" fontId="84" fillId="25" borderId="0" xfId="101" applyFont="1" applyFill="1" applyProtection="1">
      <alignment vertical="center"/>
      <protection locked="0"/>
    </xf>
    <xf numFmtId="0" fontId="73" fillId="34" borderId="90" xfId="101" applyFont="1" applyFill="1" applyBorder="1" applyAlignment="1" applyProtection="1">
      <alignment horizontal="center"/>
      <protection locked="0"/>
    </xf>
    <xf numFmtId="0" fontId="73" fillId="34" borderId="90" xfId="101" applyFont="1" applyFill="1" applyBorder="1" applyAlignment="1" applyProtection="1">
      <alignment horizontal="center"/>
      <protection hidden="1"/>
    </xf>
    <xf numFmtId="0" fontId="73" fillId="34" borderId="90" xfId="101" applyFont="1" applyFill="1" applyBorder="1" applyAlignment="1" applyProtection="1">
      <alignment horizontal="center" vertical="center"/>
      <protection locked="0"/>
    </xf>
    <xf numFmtId="0" fontId="73" fillId="34" borderId="90" xfId="101" applyFont="1" applyFill="1" applyBorder="1" applyAlignment="1" applyProtection="1">
      <alignment horizontal="center" vertical="center"/>
      <protection hidden="1"/>
    </xf>
    <xf numFmtId="9" fontId="73" fillId="34" borderId="90" xfId="101" applyNumberFormat="1" applyFont="1" applyFill="1" applyBorder="1" applyAlignment="1" applyProtection="1">
      <alignment horizontal="center"/>
      <protection hidden="1"/>
    </xf>
    <xf numFmtId="0" fontId="73" fillId="34" borderId="20" xfId="101" applyFont="1" applyFill="1" applyBorder="1" applyAlignment="1" applyProtection="1">
      <alignment horizontal="centerContinuous" vertical="center"/>
      <protection locked="0"/>
    </xf>
    <xf numFmtId="0" fontId="73" fillId="34" borderId="25" xfId="101" applyFont="1" applyFill="1" applyBorder="1" applyAlignment="1" applyProtection="1">
      <alignment horizontal="centerContinuous" vertical="center"/>
      <protection locked="0"/>
    </xf>
    <xf numFmtId="0" fontId="73" fillId="34" borderId="29" xfId="101" applyFont="1" applyFill="1" applyBorder="1" applyAlignment="1" applyProtection="1">
      <alignment horizontal="centerContinuous" vertical="center"/>
      <protection locked="0"/>
    </xf>
    <xf numFmtId="0" fontId="73" fillId="34" borderId="37" xfId="101" applyFont="1" applyFill="1" applyBorder="1" applyAlignment="1" applyProtection="1">
      <alignment horizontal="centerContinuous" vertical="center"/>
      <protection locked="0"/>
    </xf>
    <xf numFmtId="190" fontId="73" fillId="34" borderId="35" xfId="436" applyFont="1" applyFill="1" applyBorder="1" applyAlignment="1" applyProtection="1">
      <alignment horizontal="centerContinuous" vertical="center"/>
      <protection locked="0"/>
    </xf>
    <xf numFmtId="0" fontId="91" fillId="34" borderId="36" xfId="101" applyFont="1" applyFill="1" applyBorder="1" applyAlignment="1" applyProtection="1">
      <alignment horizontal="centerContinuous" vertical="center"/>
      <protection locked="0"/>
    </xf>
    <xf numFmtId="0" fontId="91" fillId="34" borderId="0" xfId="101" applyFont="1" applyFill="1">
      <alignment vertical="center"/>
    </xf>
    <xf numFmtId="0" fontId="73" fillId="34" borderId="90" xfId="101" applyFont="1" applyFill="1" applyBorder="1" applyAlignment="1" applyProtection="1">
      <alignment horizontal="center" vertical="center" wrapText="1"/>
      <protection locked="0"/>
    </xf>
    <xf numFmtId="0" fontId="86" fillId="34" borderId="90" xfId="101" applyFont="1" applyFill="1" applyBorder="1" applyAlignment="1" applyProtection="1">
      <alignment horizontal="center" vertical="center" wrapText="1"/>
      <protection locked="0"/>
    </xf>
    <xf numFmtId="0" fontId="86" fillId="34" borderId="90" xfId="101" applyFont="1" applyFill="1" applyBorder="1" applyAlignment="1" applyProtection="1">
      <alignment horizontal="center" vertical="center"/>
      <protection locked="0"/>
    </xf>
    <xf numFmtId="0" fontId="73" fillId="34" borderId="90" xfId="101" applyFont="1" applyFill="1" applyBorder="1" applyAlignment="1" applyProtection="1">
      <alignment horizontal="center" vertical="top"/>
      <protection locked="0"/>
    </xf>
    <xf numFmtId="0" fontId="73" fillId="34" borderId="90" xfId="101" applyFont="1" applyFill="1" applyBorder="1" applyAlignment="1" applyProtection="1">
      <alignment horizontal="center" vertical="top"/>
      <protection hidden="1"/>
    </xf>
    <xf numFmtId="9" fontId="73" fillId="34" borderId="90" xfId="101" applyNumberFormat="1" applyFont="1" applyFill="1" applyBorder="1" applyAlignment="1" applyProtection="1">
      <alignment horizontal="center" vertical="top"/>
      <protection hidden="1"/>
    </xf>
    <xf numFmtId="0" fontId="73" fillId="34" borderId="30" xfId="101" applyFont="1" applyFill="1" applyBorder="1" applyAlignment="1" applyProtection="1">
      <alignment horizontal="center" vertical="center"/>
      <protection locked="0"/>
    </xf>
    <xf numFmtId="0" fontId="73" fillId="34" borderId="21" xfId="101" applyFont="1" applyFill="1" applyBorder="1" applyAlignment="1" applyProtection="1">
      <alignment horizontal="center" vertical="center"/>
      <protection locked="0"/>
    </xf>
    <xf numFmtId="0" fontId="73" fillId="34" borderId="22" xfId="101" applyFont="1" applyFill="1" applyBorder="1" applyAlignment="1" applyProtection="1">
      <alignment horizontal="center" vertical="center"/>
      <protection locked="0"/>
    </xf>
    <xf numFmtId="190" fontId="73" fillId="34" borderId="47" xfId="436" applyFont="1" applyFill="1" applyBorder="1" applyAlignment="1" applyProtection="1">
      <alignment horizontal="center" vertical="center"/>
      <protection locked="0"/>
    </xf>
    <xf numFmtId="0" fontId="73" fillId="34" borderId="48" xfId="101" applyFont="1" applyFill="1" applyBorder="1" applyAlignment="1" applyProtection="1">
      <alignment horizontal="center" vertical="center"/>
      <protection locked="0"/>
    </xf>
    <xf numFmtId="0" fontId="91" fillId="34" borderId="0" xfId="101" applyFont="1" applyFill="1" applyAlignment="1">
      <alignment horizontal="center" vertical="center"/>
    </xf>
    <xf numFmtId="0" fontId="91" fillId="0" borderId="0" xfId="101" applyFont="1" applyAlignment="1">
      <alignment horizontal="center" vertical="center"/>
    </xf>
    <xf numFmtId="49" fontId="151" fillId="0" borderId="90" xfId="101" applyNumberFormat="1" applyFont="1" applyBorder="1" applyAlignment="1" applyProtection="1">
      <alignment horizontal="center" vertical="center" wrapText="1"/>
      <protection locked="0"/>
    </xf>
    <xf numFmtId="191" fontId="151" fillId="0" borderId="90" xfId="437" applyNumberFormat="1" applyFont="1" applyBorder="1" applyAlignment="1">
      <alignment horizontal="center" vertical="center"/>
    </xf>
    <xf numFmtId="49" fontId="151" fillId="0" borderId="90" xfId="438" applyNumberFormat="1" applyFont="1" applyBorder="1" applyAlignment="1" applyProtection="1">
      <alignment horizontal="center" vertical="center" wrapText="1"/>
      <protection locked="0"/>
    </xf>
    <xf numFmtId="0" fontId="151" fillId="0" borderId="90" xfId="101" applyFont="1" applyBorder="1" applyAlignment="1" applyProtection="1">
      <alignment horizontal="center" vertical="center" wrapText="1"/>
      <protection locked="0"/>
    </xf>
    <xf numFmtId="192" fontId="151" fillId="0" borderId="90" xfId="439" applyNumberFormat="1" applyFont="1" applyBorder="1" applyAlignment="1">
      <alignment horizontal="center" vertical="center"/>
    </xf>
    <xf numFmtId="0" fontId="151" fillId="0" borderId="90" xfId="101" applyFont="1" applyBorder="1" applyAlignment="1" applyProtection="1">
      <alignment horizontal="center" vertical="center" shrinkToFit="1"/>
      <protection locked="0"/>
    </xf>
    <xf numFmtId="0" fontId="151" fillId="0" borderId="90" xfId="101" applyFont="1" applyBorder="1" applyAlignment="1" applyProtection="1">
      <alignment horizontal="center" vertical="center" wrapText="1" shrinkToFit="1"/>
      <protection locked="0"/>
    </xf>
    <xf numFmtId="193" fontId="151" fillId="0" borderId="90" xfId="438" applyNumberFormat="1" applyFont="1" applyBorder="1" applyAlignment="1" applyProtection="1">
      <alignment horizontal="center" vertical="center"/>
      <protection locked="0"/>
    </xf>
    <xf numFmtId="183" fontId="151" fillId="0" borderId="90" xfId="101" applyNumberFormat="1" applyFont="1" applyBorder="1" applyAlignment="1" applyProtection="1">
      <alignment horizontal="center" vertical="center" shrinkToFit="1"/>
      <protection locked="0"/>
    </xf>
    <xf numFmtId="0" fontId="151" fillId="0" borderId="90" xfId="437" applyFont="1" applyBorder="1" applyAlignment="1">
      <alignment horizontal="center" vertical="center" wrapText="1"/>
    </xf>
    <xf numFmtId="0" fontId="151" fillId="0" borderId="90" xfId="101" applyFont="1" applyBorder="1" applyAlignment="1" applyProtection="1">
      <alignment horizontal="left" vertical="center" wrapText="1"/>
      <protection locked="0"/>
    </xf>
    <xf numFmtId="0" fontId="151" fillId="0" borderId="90" xfId="438" applyFont="1" applyBorder="1" applyAlignment="1" applyProtection="1">
      <alignment horizontal="center" vertical="center" wrapText="1"/>
      <protection locked="0"/>
    </xf>
    <xf numFmtId="189" fontId="73" fillId="0" borderId="90" xfId="101" applyNumberFormat="1" applyFont="1" applyBorder="1" applyAlignment="1" applyProtection="1">
      <alignment horizontal="center" vertical="center" wrapText="1"/>
      <protection locked="0"/>
    </xf>
    <xf numFmtId="189" fontId="86" fillId="0" borderId="61" xfId="101" applyNumberFormat="1" applyFont="1" applyBorder="1" applyAlignment="1" applyProtection="1">
      <alignment horizontal="center" vertical="center" wrapText="1"/>
      <protection locked="0"/>
    </xf>
    <xf numFmtId="0" fontId="86" fillId="0" borderId="90" xfId="101" applyFont="1" applyBorder="1" applyAlignment="1" applyProtection="1">
      <alignment horizontal="center" vertical="center" wrapText="1"/>
      <protection locked="0"/>
    </xf>
    <xf numFmtId="189" fontId="86" fillId="0" borderId="90" xfId="101" applyNumberFormat="1" applyFont="1" applyBorder="1" applyAlignment="1" applyProtection="1">
      <alignment horizontal="center" vertical="center" wrapText="1"/>
      <protection locked="0"/>
    </xf>
    <xf numFmtId="183" fontId="86" fillId="0" borderId="90" xfId="101" applyNumberFormat="1" applyFont="1" applyBorder="1" applyAlignment="1" applyProtection="1">
      <alignment horizontal="center" vertical="center" shrinkToFit="1"/>
      <protection locked="0"/>
    </xf>
    <xf numFmtId="183" fontId="86" fillId="0" borderId="90" xfId="101" applyNumberFormat="1" applyFont="1" applyBorder="1" applyAlignment="1" applyProtection="1">
      <alignment horizontal="center" vertical="center" wrapText="1" shrinkToFit="1"/>
      <protection locked="0"/>
    </xf>
    <xf numFmtId="0" fontId="151" fillId="0" borderId="90" xfId="101" applyFont="1" applyBorder="1" applyAlignment="1">
      <alignment horizontal="center" vertical="center" shrinkToFit="1"/>
    </xf>
    <xf numFmtId="0" fontId="151" fillId="0" borderId="90" xfId="101" applyFont="1" applyBorder="1" applyAlignment="1">
      <alignment horizontal="center" vertical="center" wrapText="1"/>
    </xf>
    <xf numFmtId="0" fontId="151" fillId="0" borderId="90" xfId="101" applyFont="1" applyBorder="1" applyProtection="1">
      <alignment vertical="center"/>
      <protection locked="0"/>
    </xf>
    <xf numFmtId="0" fontId="73" fillId="0" borderId="90" xfId="101" applyFont="1" applyBorder="1" applyAlignment="1" applyProtection="1">
      <alignment horizontal="center" vertical="center" wrapText="1"/>
      <protection locked="0"/>
    </xf>
    <xf numFmtId="0" fontId="73" fillId="0" borderId="90" xfId="101" applyFont="1" applyBorder="1" applyProtection="1">
      <alignment vertical="center"/>
      <protection locked="0"/>
    </xf>
    <xf numFmtId="0" fontId="73" fillId="0" borderId="90" xfId="101" applyFont="1" applyBorder="1" applyProtection="1">
      <alignment vertical="center"/>
      <protection hidden="1"/>
    </xf>
    <xf numFmtId="9" fontId="73" fillId="0" borderId="90" xfId="101" applyNumberFormat="1" applyFont="1" applyBorder="1" applyAlignment="1" applyProtection="1">
      <alignment horizontal="center" vertical="center"/>
      <protection hidden="1"/>
    </xf>
    <xf numFmtId="0" fontId="151" fillId="0" borderId="90" xfId="101" applyFont="1" applyBorder="1" applyAlignment="1" applyProtection="1">
      <alignment horizontal="center" vertical="center"/>
      <protection locked="0"/>
    </xf>
    <xf numFmtId="0" fontId="73" fillId="0" borderId="90" xfId="101" applyFont="1" applyBorder="1" applyAlignment="1" applyProtection="1">
      <alignment horizontal="center" vertical="center"/>
      <protection hidden="1"/>
    </xf>
    <xf numFmtId="0" fontId="151" fillId="0" borderId="90" xfId="101" applyFont="1" applyBorder="1" applyProtection="1">
      <alignment vertical="center"/>
      <protection hidden="1"/>
    </xf>
    <xf numFmtId="0" fontId="67" fillId="0" borderId="61" xfId="101" applyFont="1" applyBorder="1" applyAlignment="1" applyProtection="1">
      <alignment horizontal="center" vertical="center"/>
      <protection locked="0"/>
    </xf>
    <xf numFmtId="0" fontId="67" fillId="0" borderId="90" xfId="101" applyFont="1" applyBorder="1" applyAlignment="1" applyProtection="1">
      <alignment horizontal="center" vertical="center"/>
      <protection locked="0"/>
    </xf>
    <xf numFmtId="0" fontId="67" fillId="0" borderId="90" xfId="101" applyFont="1" applyBorder="1" applyProtection="1">
      <alignment vertical="center"/>
      <protection locked="0"/>
    </xf>
    <xf numFmtId="0" fontId="91" fillId="0" borderId="0" xfId="101" applyFont="1" applyProtection="1">
      <alignment vertical="center"/>
      <protection locked="0"/>
    </xf>
    <xf numFmtId="0" fontId="67" fillId="25" borderId="61" xfId="101" applyFont="1" applyFill="1" applyBorder="1" applyAlignment="1" applyProtection="1">
      <alignment horizontal="center" vertical="center"/>
      <protection locked="0"/>
    </xf>
    <xf numFmtId="0" fontId="67" fillId="25" borderId="90" xfId="101" applyFont="1" applyFill="1" applyBorder="1" applyAlignment="1" applyProtection="1">
      <alignment horizontal="center" vertical="center"/>
      <protection locked="0"/>
    </xf>
    <xf numFmtId="0" fontId="67" fillId="25" borderId="90" xfId="101" applyFont="1" applyFill="1" applyBorder="1" applyProtection="1">
      <alignment vertical="center"/>
      <protection locked="0"/>
    </xf>
    <xf numFmtId="0" fontId="151" fillId="0" borderId="34" xfId="101" applyFont="1" applyBorder="1" applyAlignment="1" applyProtection="1">
      <alignment horizontal="center" vertical="center" wrapText="1" shrinkToFit="1"/>
      <protection locked="0"/>
    </xf>
    <xf numFmtId="0" fontId="151" fillId="0" borderId="34" xfId="101" applyFont="1" applyBorder="1" applyAlignment="1" applyProtection="1">
      <alignment horizontal="center" vertical="center" shrinkToFit="1"/>
      <protection locked="0"/>
    </xf>
    <xf numFmtId="49" fontId="151" fillId="0" borderId="34" xfId="101" applyNumberFormat="1" applyFont="1" applyBorder="1" applyAlignment="1" applyProtection="1">
      <alignment horizontal="center" vertical="center"/>
      <protection locked="0"/>
    </xf>
    <xf numFmtId="0" fontId="151" fillId="0" borderId="34" xfId="101" applyFont="1" applyBorder="1" applyProtection="1">
      <alignment vertical="center"/>
      <protection locked="0"/>
    </xf>
    <xf numFmtId="0" fontId="151" fillId="0" borderId="34" xfId="101" applyFont="1" applyBorder="1" applyAlignment="1" applyProtection="1">
      <alignment horizontal="center" vertical="center"/>
      <protection locked="0"/>
    </xf>
    <xf numFmtId="0" fontId="151" fillId="0" borderId="34" xfId="101" applyFont="1" applyBorder="1" applyAlignment="1" applyProtection="1">
      <alignment vertical="center" shrinkToFit="1"/>
      <protection locked="0"/>
    </xf>
    <xf numFmtId="0" fontId="73" fillId="0" borderId="34" xfId="101" applyFont="1" applyBorder="1" applyProtection="1">
      <alignment vertical="center"/>
      <protection locked="0"/>
    </xf>
    <xf numFmtId="0" fontId="73" fillId="0" borderId="34" xfId="101" applyFont="1" applyBorder="1" applyProtection="1">
      <alignment vertical="center"/>
      <protection hidden="1"/>
    </xf>
    <xf numFmtId="9" fontId="73" fillId="0" borderId="34" xfId="101" applyNumberFormat="1" applyFont="1" applyBorder="1" applyAlignment="1" applyProtection="1">
      <alignment horizontal="center" vertical="center"/>
      <protection hidden="1"/>
    </xf>
    <xf numFmtId="0" fontId="73" fillId="0" borderId="34" xfId="101" applyFont="1" applyBorder="1" applyAlignment="1" applyProtection="1">
      <alignment horizontal="center" vertical="center"/>
      <protection hidden="1"/>
    </xf>
    <xf numFmtId="0" fontId="151" fillId="0" borderId="34" xfId="101" applyFont="1" applyBorder="1" applyProtection="1">
      <alignment vertical="center"/>
      <protection hidden="1"/>
    </xf>
    <xf numFmtId="0" fontId="151" fillId="0" borderId="0" xfId="101" applyFont="1" applyProtection="1">
      <alignment vertical="center"/>
      <protection locked="0"/>
    </xf>
    <xf numFmtId="0" fontId="151" fillId="0" borderId="0" xfId="101" applyFont="1" applyAlignment="1" applyProtection="1">
      <alignment horizontal="center" vertical="center" shrinkToFit="1"/>
      <protection locked="0"/>
    </xf>
    <xf numFmtId="0" fontId="151" fillId="0" borderId="0" xfId="101" applyFont="1" applyAlignment="1" applyProtection="1">
      <alignment horizontal="center" vertical="center" wrapText="1" shrinkToFit="1"/>
      <protection locked="0"/>
    </xf>
    <xf numFmtId="0" fontId="67" fillId="0" borderId="34" xfId="101" applyFont="1" applyBorder="1" applyProtection="1">
      <alignment vertical="center"/>
      <protection locked="0"/>
    </xf>
    <xf numFmtId="0" fontId="67" fillId="0" borderId="34" xfId="101" applyFont="1" applyBorder="1" applyAlignment="1" applyProtection="1">
      <alignment horizontal="center" vertical="center"/>
      <protection locked="0"/>
    </xf>
    <xf numFmtId="49" fontId="151" fillId="0" borderId="0" xfId="101" applyNumberFormat="1" applyFont="1" applyAlignment="1" applyProtection="1">
      <alignment horizontal="center" vertical="center"/>
      <protection locked="0"/>
    </xf>
    <xf numFmtId="0" fontId="151" fillId="0" borderId="0" xfId="101" applyFont="1" applyAlignment="1" applyProtection="1">
      <alignment horizontal="center" vertical="center"/>
      <protection locked="0"/>
    </xf>
    <xf numFmtId="0" fontId="151" fillId="0" borderId="0" xfId="101" applyFont="1" applyAlignment="1" applyProtection="1">
      <alignment vertical="center" shrinkToFit="1"/>
      <protection locked="0"/>
    </xf>
    <xf numFmtId="0" fontId="73" fillId="0" borderId="0" xfId="101" applyFont="1" applyProtection="1">
      <alignment vertical="center"/>
      <protection locked="0"/>
    </xf>
    <xf numFmtId="0" fontId="73" fillId="0" borderId="0" xfId="101" applyFont="1" applyProtection="1">
      <alignment vertical="center"/>
      <protection hidden="1"/>
    </xf>
    <xf numFmtId="9" fontId="73" fillId="0" borderId="0" xfId="101" applyNumberFormat="1" applyFont="1" applyAlignment="1" applyProtection="1">
      <alignment horizontal="center" vertical="center"/>
      <protection hidden="1"/>
    </xf>
    <xf numFmtId="0" fontId="73" fillId="0" borderId="0" xfId="101" applyFont="1" applyAlignment="1" applyProtection="1">
      <alignment horizontal="center" vertical="center"/>
      <protection hidden="1"/>
    </xf>
    <xf numFmtId="0" fontId="151" fillId="0" borderId="0" xfId="101" applyFont="1" applyProtection="1">
      <alignment vertical="center"/>
      <protection hidden="1"/>
    </xf>
    <xf numFmtId="0" fontId="91" fillId="0" borderId="0" xfId="101" applyFont="1" applyAlignment="1" applyProtection="1">
      <alignment horizontal="center" vertical="center" shrinkToFit="1"/>
      <protection locked="0"/>
    </xf>
    <xf numFmtId="0" fontId="91" fillId="0" borderId="0" xfId="101" applyFont="1" applyAlignment="1" applyProtection="1">
      <alignment horizontal="center" vertical="center" wrapText="1" shrinkToFit="1"/>
      <protection locked="0"/>
    </xf>
    <xf numFmtId="0" fontId="67" fillId="0" borderId="0" xfId="101" applyFont="1" applyProtection="1">
      <alignment vertical="center"/>
      <protection locked="0"/>
    </xf>
    <xf numFmtId="0" fontId="67" fillId="0" borderId="0" xfId="101" applyFont="1" applyAlignment="1" applyProtection="1">
      <alignment horizontal="center" vertical="center"/>
      <protection locked="0"/>
    </xf>
    <xf numFmtId="49" fontId="91" fillId="0" borderId="0" xfId="101" applyNumberFormat="1" applyFont="1" applyProtection="1">
      <alignment vertical="center"/>
      <protection locked="0"/>
    </xf>
    <xf numFmtId="49" fontId="91" fillId="0" borderId="0" xfId="101" applyNumberFormat="1" applyFont="1" applyAlignment="1" applyProtection="1">
      <alignment horizontal="center" vertical="center"/>
      <protection locked="0"/>
    </xf>
    <xf numFmtId="0" fontId="75" fillId="0" borderId="0" xfId="101" applyFont="1" applyProtection="1">
      <alignment vertical="center"/>
      <protection locked="0"/>
    </xf>
    <xf numFmtId="0" fontId="75" fillId="0" borderId="0" xfId="101" applyFont="1" applyProtection="1">
      <alignment vertical="center"/>
      <protection hidden="1"/>
    </xf>
    <xf numFmtId="9" fontId="75" fillId="0" borderId="0" xfId="101" applyNumberFormat="1" applyFont="1" applyAlignment="1" applyProtection="1">
      <alignment horizontal="center" vertical="center"/>
      <protection hidden="1"/>
    </xf>
    <xf numFmtId="0" fontId="75" fillId="0" borderId="0" xfId="101" applyFont="1" applyAlignment="1" applyProtection="1">
      <alignment horizontal="center" vertical="center"/>
      <protection hidden="1"/>
    </xf>
    <xf numFmtId="0" fontId="91" fillId="0" borderId="0" xfId="101" applyFont="1" applyProtection="1">
      <alignment vertical="center"/>
      <protection hidden="1"/>
    </xf>
    <xf numFmtId="0" fontId="91" fillId="25" borderId="0" xfId="101" applyFont="1" applyFill="1" applyProtection="1">
      <alignment vertical="center"/>
      <protection locked="0"/>
    </xf>
    <xf numFmtId="0" fontId="91" fillId="25" borderId="0" xfId="101" applyFont="1" applyFill="1" applyAlignment="1" applyProtection="1">
      <alignment horizontal="center" vertical="center" shrinkToFit="1"/>
      <protection locked="0"/>
    </xf>
    <xf numFmtId="0" fontId="91" fillId="25" borderId="0" xfId="101" applyFont="1" applyFill="1" applyAlignment="1" applyProtection="1">
      <alignment horizontal="center" vertical="center" wrapText="1" shrinkToFit="1"/>
      <protection locked="0"/>
    </xf>
    <xf numFmtId="0" fontId="91" fillId="25" borderId="0" xfId="101" applyFont="1" applyFill="1" applyAlignment="1" applyProtection="1">
      <alignment vertical="center" shrinkToFit="1"/>
      <protection locked="0"/>
    </xf>
    <xf numFmtId="0" fontId="91" fillId="25" borderId="0" xfId="101" applyFont="1" applyFill="1" applyAlignment="1" applyProtection="1">
      <alignment vertical="center" wrapText="1" shrinkToFit="1"/>
      <protection locked="0"/>
    </xf>
    <xf numFmtId="0" fontId="67" fillId="25" borderId="0" xfId="101" applyFont="1" applyFill="1" applyAlignment="1" applyProtection="1">
      <alignment vertical="center" shrinkToFit="1"/>
      <protection locked="0"/>
    </xf>
    <xf numFmtId="0" fontId="75" fillId="25" borderId="0" xfId="101" applyFont="1" applyFill="1" applyProtection="1">
      <alignment vertical="center"/>
      <protection locked="0"/>
    </xf>
    <xf numFmtId="0" fontId="75" fillId="25" borderId="0" xfId="101" applyFont="1" applyFill="1" applyProtection="1">
      <alignment vertical="center"/>
      <protection hidden="1"/>
    </xf>
    <xf numFmtId="0" fontId="75" fillId="31" borderId="0" xfId="101" applyFont="1" applyFill="1" applyProtection="1">
      <alignment vertical="center"/>
      <protection hidden="1"/>
    </xf>
    <xf numFmtId="9" fontId="75" fillId="31" borderId="0" xfId="101" applyNumberFormat="1" applyFont="1" applyFill="1" applyAlignment="1" applyProtection="1">
      <alignment horizontal="center" vertical="center"/>
      <protection hidden="1"/>
    </xf>
    <xf numFmtId="0" fontId="75" fillId="31" borderId="0" xfId="101" applyFont="1" applyFill="1" applyAlignment="1" applyProtection="1">
      <alignment horizontal="center" vertical="center"/>
      <protection hidden="1"/>
    </xf>
    <xf numFmtId="0" fontId="91" fillId="31" borderId="0" xfId="101" applyFont="1" applyFill="1" applyProtection="1">
      <alignment vertical="center"/>
      <protection hidden="1"/>
    </xf>
    <xf numFmtId="41" fontId="67" fillId="45" borderId="27" xfId="0" applyNumberFormat="1" applyFont="1" applyFill="1" applyBorder="1" applyAlignment="1" applyProtection="1">
      <alignment horizontal="center" vertical="center" wrapText="1"/>
      <protection locked="0"/>
    </xf>
    <xf numFmtId="0" fontId="67" fillId="45" borderId="27" xfId="0" applyFont="1" applyFill="1" applyBorder="1" applyAlignment="1" applyProtection="1">
      <alignment horizontal="center" vertical="center" wrapText="1"/>
      <protection locked="0"/>
    </xf>
    <xf numFmtId="41" fontId="67" fillId="45" borderId="61" xfId="0" applyNumberFormat="1" applyFont="1" applyFill="1" applyBorder="1" applyAlignment="1" applyProtection="1">
      <alignment horizontal="center" vertical="center" wrapText="1"/>
      <protection locked="0"/>
    </xf>
    <xf numFmtId="0" fontId="67" fillId="45" borderId="27" xfId="0" applyFont="1" applyFill="1" applyBorder="1" applyAlignment="1" applyProtection="1">
      <alignment horizontal="center" vertical="center"/>
      <protection locked="0"/>
    </xf>
    <xf numFmtId="42" fontId="172" fillId="0" borderId="0" xfId="436" applyNumberFormat="1" applyFont="1" applyProtection="1">
      <alignment vertical="center"/>
      <protection locked="0"/>
    </xf>
    <xf numFmtId="49" fontId="151" fillId="0" borderId="90" xfId="101" applyNumberFormat="1" applyFont="1" applyBorder="1" applyAlignment="1" applyProtection="1">
      <alignment horizontal="center" vertical="center"/>
      <protection locked="0"/>
    </xf>
    <xf numFmtId="0" fontId="73" fillId="0" borderId="90" xfId="101" applyFont="1" applyBorder="1" applyAlignment="1" applyProtection="1">
      <alignment horizontal="center" vertical="center"/>
      <protection locked="0"/>
    </xf>
    <xf numFmtId="186" fontId="73" fillId="0" borderId="90" xfId="101" applyNumberFormat="1" applyFont="1" applyBorder="1" applyAlignment="1" applyProtection="1">
      <alignment horizontal="center" vertical="center" wrapText="1"/>
      <protection hidden="1"/>
    </xf>
    <xf numFmtId="189" fontId="151" fillId="0" borderId="90" xfId="430" applyFont="1" applyBorder="1" applyAlignment="1" applyProtection="1">
      <alignment horizontal="center" vertical="center" wrapText="1"/>
      <protection locked="0"/>
    </xf>
    <xf numFmtId="189" fontId="73" fillId="0" borderId="90" xfId="101" applyNumberFormat="1" applyFont="1" applyBorder="1" applyAlignment="1" applyProtection="1">
      <alignment horizontal="center" vertical="center"/>
      <protection hidden="1"/>
    </xf>
    <xf numFmtId="189" fontId="151" fillId="0" borderId="90" xfId="101" applyNumberFormat="1" applyFont="1" applyBorder="1" applyAlignment="1" applyProtection="1">
      <alignment horizontal="center" vertical="center"/>
      <protection locked="0"/>
    </xf>
    <xf numFmtId="189" fontId="73" fillId="0" borderId="90" xfId="430" applyFont="1" applyBorder="1" applyAlignment="1" applyProtection="1">
      <alignment horizontal="center" vertical="center" wrapText="1"/>
      <protection hidden="1"/>
    </xf>
    <xf numFmtId="9" fontId="73" fillId="0" borderId="90" xfId="430" applyNumberFormat="1" applyFont="1" applyBorder="1" applyAlignment="1" applyProtection="1">
      <alignment horizontal="center" vertical="center" wrapText="1"/>
      <protection hidden="1"/>
    </xf>
    <xf numFmtId="187" fontId="151" fillId="0" borderId="90" xfId="430" applyNumberFormat="1" applyFont="1" applyBorder="1" applyAlignment="1" applyProtection="1">
      <alignment horizontal="center" vertical="center" wrapText="1"/>
      <protection locked="0"/>
    </xf>
    <xf numFmtId="189" fontId="73" fillId="0" borderId="90" xfId="101" applyNumberFormat="1" applyFont="1" applyBorder="1" applyAlignment="1" applyProtection="1">
      <alignment horizontal="center" vertical="center" wrapText="1"/>
      <protection hidden="1"/>
    </xf>
    <xf numFmtId="0" fontId="67" fillId="45" borderId="1" xfId="0" applyFont="1" applyFill="1" applyBorder="1" applyAlignment="1" applyProtection="1">
      <alignment vertical="center" wrapText="1"/>
      <protection locked="0"/>
    </xf>
    <xf numFmtId="49" fontId="67" fillId="45" borderId="1" xfId="153" applyNumberFormat="1" applyFont="1" applyFill="1" applyBorder="1" applyAlignment="1" applyProtection="1">
      <alignment horizontal="center" vertical="center"/>
      <protection locked="0"/>
    </xf>
    <xf numFmtId="183" fontId="130" fillId="45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67" fillId="45" borderId="90" xfId="0" applyNumberFormat="1" applyFont="1" applyFill="1" applyBorder="1" applyAlignment="1" applyProtection="1">
      <alignment horizontal="center" vertical="center" wrapText="1"/>
      <protection locked="0"/>
    </xf>
    <xf numFmtId="0" fontId="67" fillId="45" borderId="90" xfId="0" applyFont="1" applyFill="1" applyBorder="1" applyAlignment="1" applyProtection="1">
      <alignment horizontal="center" vertical="center" wrapText="1"/>
      <protection locked="0"/>
    </xf>
    <xf numFmtId="183" fontId="130" fillId="45" borderId="90" xfId="0" applyNumberFormat="1" applyFont="1" applyFill="1" applyBorder="1" applyAlignment="1" applyProtection="1">
      <alignment horizontal="center" vertical="center" shrinkToFit="1"/>
      <protection locked="0"/>
    </xf>
    <xf numFmtId="0" fontId="150" fillId="45" borderId="90" xfId="0" applyFont="1" applyFill="1" applyBorder="1" applyAlignment="1" applyProtection="1">
      <alignment horizontal="left" vertical="center" wrapText="1"/>
      <protection locked="0"/>
    </xf>
    <xf numFmtId="0" fontId="150" fillId="45" borderId="90" xfId="0" applyFont="1" applyFill="1" applyBorder="1" applyAlignment="1" applyProtection="1">
      <alignment horizontal="center" vertical="center" wrapText="1"/>
      <protection locked="0"/>
    </xf>
    <xf numFmtId="41" fontId="73" fillId="0" borderId="90" xfId="0" applyNumberFormat="1" applyFont="1" applyBorder="1" applyAlignment="1" applyProtection="1">
      <alignment horizontal="center" vertical="center" wrapText="1"/>
      <protection locked="0"/>
    </xf>
    <xf numFmtId="0" fontId="73" fillId="0" borderId="90" xfId="0" applyFont="1" applyBorder="1" applyAlignment="1" applyProtection="1">
      <alignment horizontal="center" vertical="center" wrapText="1"/>
      <protection locked="0"/>
    </xf>
    <xf numFmtId="183" fontId="85" fillId="0" borderId="90" xfId="0" applyNumberFormat="1" applyFont="1" applyBorder="1" applyAlignment="1" applyProtection="1">
      <alignment horizontal="center" vertical="center" shrinkToFit="1"/>
      <protection locked="0"/>
    </xf>
    <xf numFmtId="184" fontId="67" fillId="45" borderId="90" xfId="0" applyNumberFormat="1" applyFont="1" applyFill="1" applyBorder="1" applyAlignment="1" applyProtection="1">
      <alignment horizontal="center" vertical="center" wrapText="1"/>
      <protection locked="0"/>
    </xf>
    <xf numFmtId="49" fontId="67" fillId="45" borderId="90" xfId="0" applyNumberFormat="1" applyFont="1" applyFill="1" applyBorder="1" applyAlignment="1" applyProtection="1">
      <alignment horizontal="center" vertical="center"/>
      <protection locked="0"/>
    </xf>
    <xf numFmtId="49" fontId="150" fillId="45" borderId="90" xfId="155" applyNumberFormat="1" applyFont="1" applyFill="1" applyBorder="1" applyAlignment="1" applyProtection="1">
      <alignment horizontal="center" vertical="center" wrapText="1"/>
      <protection locked="0"/>
    </xf>
    <xf numFmtId="0" fontId="150" fillId="45" borderId="90" xfId="0" applyFont="1" applyFill="1" applyBorder="1" applyAlignment="1" applyProtection="1">
      <alignment horizontal="left" vertical="center" wrapText="1" shrinkToFit="1"/>
      <protection locked="0"/>
    </xf>
    <xf numFmtId="49" fontId="67" fillId="45" borderId="90" xfId="153" applyNumberFormat="1" applyFont="1" applyFill="1" applyBorder="1" applyAlignment="1" applyProtection="1">
      <alignment horizontal="center" vertical="center"/>
      <protection locked="0"/>
    </xf>
    <xf numFmtId="49" fontId="67" fillId="45" borderId="1" xfId="153" applyNumberFormat="1" applyFont="1" applyFill="1" applyBorder="1" applyAlignment="1" applyProtection="1">
      <alignment horizontal="center" vertical="center" wrapText="1"/>
      <protection locked="0"/>
    </xf>
    <xf numFmtId="49" fontId="67" fillId="45" borderId="90" xfId="153" applyNumberFormat="1" applyFont="1" applyFill="1" applyBorder="1" applyAlignment="1" applyProtection="1">
      <alignment horizontal="center" vertical="center" wrapText="1"/>
      <protection locked="0"/>
    </xf>
    <xf numFmtId="190" fontId="73" fillId="34" borderId="59" xfId="436" applyFont="1" applyFill="1" applyBorder="1" applyAlignment="1" applyProtection="1">
      <alignment horizontal="center" vertical="center"/>
      <protection locked="0"/>
    </xf>
    <xf numFmtId="190" fontId="73" fillId="34" borderId="91" xfId="436" applyFont="1" applyFill="1" applyBorder="1" applyAlignment="1" applyProtection="1">
      <alignment horizontal="center" vertical="center"/>
      <protection locked="0"/>
    </xf>
    <xf numFmtId="190" fontId="73" fillId="34" borderId="61" xfId="436" applyFont="1" applyFill="1" applyBorder="1" applyAlignment="1" applyProtection="1">
      <alignment horizontal="center" vertical="center"/>
      <protection locked="0"/>
    </xf>
    <xf numFmtId="0" fontId="73" fillId="34" borderId="58" xfId="101" applyFont="1" applyFill="1" applyBorder="1" applyAlignment="1" applyProtection="1">
      <alignment horizontal="center" vertical="center"/>
      <protection locked="0"/>
    </xf>
    <xf numFmtId="0" fontId="73" fillId="34" borderId="54" xfId="101" applyFont="1" applyFill="1" applyBorder="1" applyAlignment="1" applyProtection="1">
      <alignment horizontal="center" vertical="center"/>
      <protection locked="0"/>
    </xf>
    <xf numFmtId="0" fontId="71" fillId="0" borderId="0" xfId="101" applyFont="1" applyAlignment="1" applyProtection="1">
      <alignment horizontal="center" vertical="center"/>
      <protection locked="0"/>
    </xf>
    <xf numFmtId="49" fontId="73" fillId="34" borderId="58" xfId="101" applyNumberFormat="1" applyFont="1" applyFill="1" applyBorder="1" applyAlignment="1" applyProtection="1">
      <alignment horizontal="center" vertical="center" wrapText="1"/>
      <protection locked="0"/>
    </xf>
    <xf numFmtId="49" fontId="73" fillId="34" borderId="54" xfId="101" applyNumberFormat="1" applyFont="1" applyFill="1" applyBorder="1" applyAlignment="1" applyProtection="1">
      <alignment horizontal="center" vertical="center" wrapText="1"/>
      <protection locked="0"/>
    </xf>
    <xf numFmtId="0" fontId="73" fillId="34" borderId="59" xfId="101" applyFont="1" applyFill="1" applyBorder="1" applyAlignment="1" applyProtection="1">
      <alignment horizontal="center" vertical="center"/>
      <protection locked="0"/>
    </xf>
    <xf numFmtId="0" fontId="73" fillId="34" borderId="61" xfId="101" applyFont="1" applyFill="1" applyBorder="1" applyAlignment="1" applyProtection="1">
      <alignment horizontal="center" vertical="center"/>
      <protection locked="0"/>
    </xf>
    <xf numFmtId="185" fontId="73" fillId="34" borderId="58" xfId="101" applyNumberFormat="1" applyFont="1" applyFill="1" applyBorder="1" applyAlignment="1" applyProtection="1">
      <alignment horizontal="center" vertical="center" wrapText="1"/>
      <protection locked="0"/>
    </xf>
    <xf numFmtId="185" fontId="73" fillId="34" borderId="54" xfId="101" applyNumberFormat="1" applyFont="1" applyFill="1" applyBorder="1" applyAlignment="1" applyProtection="1">
      <alignment horizontal="center" vertical="center" wrapText="1"/>
      <protection locked="0"/>
    </xf>
    <xf numFmtId="0" fontId="86" fillId="34" borderId="59" xfId="101" applyFont="1" applyFill="1" applyBorder="1" applyAlignment="1" applyProtection="1">
      <alignment horizontal="center" vertical="center"/>
      <protection locked="0"/>
    </xf>
    <xf numFmtId="0" fontId="86" fillId="34" borderId="91" xfId="101" applyFont="1" applyFill="1" applyBorder="1" applyAlignment="1" applyProtection="1">
      <alignment horizontal="center" vertical="center"/>
      <protection locked="0"/>
    </xf>
    <xf numFmtId="0" fontId="86" fillId="34" borderId="61" xfId="101" applyFont="1" applyFill="1" applyBorder="1" applyAlignment="1" applyProtection="1">
      <alignment horizontal="center" vertical="center"/>
      <protection locked="0"/>
    </xf>
    <xf numFmtId="49" fontId="73" fillId="34" borderId="58" xfId="101" applyNumberFormat="1" applyFont="1" applyFill="1" applyBorder="1" applyAlignment="1" applyProtection="1">
      <alignment horizontal="center" vertical="center"/>
      <protection locked="0"/>
    </xf>
    <xf numFmtId="49" fontId="73" fillId="34" borderId="54" xfId="101" applyNumberFormat="1" applyFont="1" applyFill="1" applyBorder="1" applyAlignment="1" applyProtection="1">
      <alignment horizontal="center" vertical="center"/>
      <protection locked="0"/>
    </xf>
    <xf numFmtId="0" fontId="128" fillId="38" borderId="62" xfId="277" applyFont="1" applyFill="1" applyBorder="1" applyAlignment="1">
      <alignment horizontal="center" vertical="center" wrapText="1"/>
    </xf>
    <xf numFmtId="0" fontId="128" fillId="38" borderId="63" xfId="277" applyFont="1" applyFill="1" applyBorder="1" applyAlignment="1">
      <alignment horizontal="center" vertical="center"/>
    </xf>
    <xf numFmtId="0" fontId="128" fillId="38" borderId="56" xfId="277" applyFont="1" applyFill="1" applyBorder="1" applyAlignment="1">
      <alignment horizontal="center" vertical="center"/>
    </xf>
    <xf numFmtId="0" fontId="128" fillId="38" borderId="58" xfId="277" applyFont="1" applyFill="1" applyBorder="1" applyAlignment="1">
      <alignment horizontal="center" vertical="center" wrapText="1"/>
    </xf>
    <xf numFmtId="0" fontId="128" fillId="38" borderId="46" xfId="277" applyFont="1" applyFill="1" applyBorder="1" applyAlignment="1">
      <alignment horizontal="center" vertical="center"/>
    </xf>
    <xf numFmtId="0" fontId="128" fillId="38" borderId="54" xfId="277" applyFont="1" applyFill="1" applyBorder="1" applyAlignment="1">
      <alignment horizontal="center" vertical="center"/>
    </xf>
    <xf numFmtId="0" fontId="128" fillId="38" borderId="57" xfId="277" applyFont="1" applyFill="1" applyBorder="1" applyAlignment="1">
      <alignment horizontal="center" vertical="center"/>
    </xf>
    <xf numFmtId="0" fontId="128" fillId="38" borderId="61" xfId="277" applyFont="1" applyFill="1" applyBorder="1" applyAlignment="1">
      <alignment horizontal="center" vertical="center" wrapText="1"/>
    </xf>
    <xf numFmtId="0" fontId="128" fillId="38" borderId="58" xfId="277" applyFont="1" applyFill="1" applyBorder="1" applyAlignment="1">
      <alignment horizontal="center" vertical="center"/>
    </xf>
    <xf numFmtId="0" fontId="128" fillId="38" borderId="59" xfId="277" applyFont="1" applyFill="1" applyBorder="1" applyAlignment="1">
      <alignment horizontal="center" vertical="center"/>
    </xf>
    <xf numFmtId="0" fontId="128" fillId="38" borderId="60" xfId="277" applyFont="1" applyFill="1" applyBorder="1" applyAlignment="1">
      <alignment horizontal="center" vertical="center"/>
    </xf>
    <xf numFmtId="0" fontId="128" fillId="38" borderId="61" xfId="277" applyFont="1" applyFill="1" applyBorder="1" applyAlignment="1">
      <alignment horizontal="center" vertical="center"/>
    </xf>
    <xf numFmtId="0" fontId="66" fillId="27" borderId="1" xfId="0" applyFont="1" applyFill="1" applyBorder="1" applyAlignment="1">
      <alignment horizontal="center" vertical="center" shrinkToFit="1"/>
    </xf>
    <xf numFmtId="0" fontId="154" fillId="37" borderId="58" xfId="0" applyFont="1" applyFill="1" applyBorder="1" applyAlignment="1">
      <alignment horizontal="center" vertical="center" shrinkToFit="1"/>
    </xf>
    <xf numFmtId="0" fontId="154" fillId="37" borderId="46" xfId="0" applyFont="1" applyFill="1" applyBorder="1" applyAlignment="1">
      <alignment horizontal="center" vertical="center" shrinkToFit="1"/>
    </xf>
    <xf numFmtId="0" fontId="154" fillId="37" borderId="54" xfId="0" applyFont="1" applyFill="1" applyBorder="1" applyAlignment="1">
      <alignment horizontal="center" vertical="center" shrinkToFit="1"/>
    </xf>
    <xf numFmtId="0" fontId="154" fillId="45" borderId="58" xfId="0" applyFont="1" applyFill="1" applyBorder="1" applyAlignment="1">
      <alignment horizontal="center" vertical="center" shrinkToFit="1"/>
    </xf>
    <xf numFmtId="0" fontId="154" fillId="45" borderId="54" xfId="0" applyFont="1" applyFill="1" applyBorder="1" applyAlignment="1">
      <alignment horizontal="center" vertical="center" shrinkToFit="1"/>
    </xf>
    <xf numFmtId="0" fontId="56" fillId="0" borderId="0" xfId="0" applyFont="1" applyAlignment="1">
      <alignment horizontal="center" vertical="center" shrinkToFit="1"/>
    </xf>
    <xf numFmtId="0" fontId="148" fillId="0" borderId="0" xfId="0" applyFont="1" applyAlignment="1">
      <alignment horizontal="center" vertical="center" shrinkToFit="1"/>
    </xf>
    <xf numFmtId="0" fontId="148" fillId="0" borderId="19" xfId="0" applyFont="1" applyBorder="1" applyAlignment="1">
      <alignment horizontal="center" vertical="center" shrinkToFit="1"/>
    </xf>
    <xf numFmtId="0" fontId="154" fillId="0" borderId="58" xfId="0" applyFont="1" applyBorder="1" applyAlignment="1">
      <alignment horizontal="center" vertical="center" shrinkToFit="1"/>
    </xf>
    <xf numFmtId="0" fontId="154" fillId="0" borderId="46" xfId="0" applyFont="1" applyBorder="1" applyAlignment="1">
      <alignment horizontal="center" vertical="center" shrinkToFit="1"/>
    </xf>
    <xf numFmtId="0" fontId="154" fillId="0" borderId="54" xfId="0" applyFont="1" applyBorder="1" applyAlignment="1">
      <alignment horizontal="center" vertical="center" shrinkToFit="1"/>
    </xf>
    <xf numFmtId="0" fontId="156" fillId="0" borderId="59" xfId="0" applyFont="1" applyBorder="1" applyAlignment="1">
      <alignment horizontal="center" vertical="center" shrinkToFit="1"/>
    </xf>
    <xf numFmtId="0" fontId="156" fillId="0" borderId="61" xfId="0" applyFont="1" applyBorder="1" applyAlignment="1">
      <alignment horizontal="center" vertical="center" shrinkToFit="1"/>
    </xf>
    <xf numFmtId="0" fontId="154" fillId="50" borderId="58" xfId="0" applyFont="1" applyFill="1" applyBorder="1" applyAlignment="1">
      <alignment horizontal="center" vertical="center" shrinkToFit="1"/>
    </xf>
    <xf numFmtId="0" fontId="154" fillId="50" borderId="46" xfId="0" applyFont="1" applyFill="1" applyBorder="1" applyAlignment="1">
      <alignment horizontal="center" vertical="center" shrinkToFit="1"/>
    </xf>
    <xf numFmtId="0" fontId="154" fillId="50" borderId="54" xfId="0" applyFont="1" applyFill="1" applyBorder="1" applyAlignment="1">
      <alignment horizontal="center" vertical="center" shrinkToFit="1"/>
    </xf>
    <xf numFmtId="0" fontId="154" fillId="49" borderId="58" xfId="0" applyFont="1" applyFill="1" applyBorder="1" applyAlignment="1">
      <alignment horizontal="center" vertical="center" shrinkToFit="1"/>
    </xf>
    <xf numFmtId="0" fontId="154" fillId="49" borderId="54" xfId="0" applyFont="1" applyFill="1" applyBorder="1" applyAlignment="1">
      <alignment horizontal="center" vertical="center" shrinkToFit="1"/>
    </xf>
    <xf numFmtId="0" fontId="154" fillId="48" borderId="58" xfId="0" applyFont="1" applyFill="1" applyBorder="1" applyAlignment="1">
      <alignment horizontal="center" vertical="center" shrinkToFit="1"/>
    </xf>
    <xf numFmtId="0" fontId="154" fillId="48" borderId="46" xfId="0" applyFont="1" applyFill="1" applyBorder="1" applyAlignment="1">
      <alignment horizontal="center" vertical="center" shrinkToFit="1"/>
    </xf>
    <xf numFmtId="0" fontId="154" fillId="48" borderId="54" xfId="0" applyFont="1" applyFill="1" applyBorder="1" applyAlignment="1">
      <alignment horizontal="center" vertical="center" shrinkToFit="1"/>
    </xf>
    <xf numFmtId="0" fontId="66" fillId="28" borderId="1" xfId="0" applyFont="1" applyFill="1" applyBorder="1" applyAlignment="1">
      <alignment horizontal="center" vertical="center" shrinkToFit="1"/>
    </xf>
    <xf numFmtId="0" fontId="11" fillId="0" borderId="0" xfId="101" applyFont="1" applyAlignment="1">
      <alignment horizontal="left" vertical="center" wrapText="1"/>
    </xf>
    <xf numFmtId="0" fontId="11" fillId="0" borderId="0" xfId="101" applyFont="1" applyAlignment="1">
      <alignment horizontal="left" vertical="center"/>
    </xf>
  </cellXfs>
  <cellStyles count="448">
    <cellStyle name="??&amp;O?&amp;H?_x0008__x000f__x0007_?_x0007__x0001__x0001_" xfId="1" xr:uid="{00000000-0005-0000-0000-000000000000}"/>
    <cellStyle name="??&amp;O?&amp;H?_x0008__x000f__x0007_?_x0007__x0001__x0001_ 2" xfId="157" xr:uid="{00000000-0005-0000-0000-000001000000}"/>
    <cellStyle name="??&amp;O?&amp;H?_x0008_??_x0007__x0001__x0001_" xfId="2" xr:uid="{00000000-0005-0000-0000-000002000000}"/>
    <cellStyle name="??&amp;O?&amp;H?_x0008_??_x0007__x0001__x0001_ 2" xfId="158" xr:uid="{00000000-0005-0000-0000-000003000000}"/>
    <cellStyle name="_소사도잘해라" xfId="3" xr:uid="{00000000-0005-0000-0000-000004000000}"/>
    <cellStyle name="_소사도잘해라 2" xfId="159" xr:uid="{00000000-0005-0000-0000-000005000000}"/>
    <cellStyle name="_인원계획표 " xfId="351" xr:uid="{00000000-0005-0000-0000-000006000000}"/>
    <cellStyle name="_인원계획표 _적격 " xfId="352" xr:uid="{00000000-0005-0000-0000-000007000000}"/>
    <cellStyle name="_입찰표지 " xfId="353" xr:uid="{00000000-0005-0000-0000-000008000000}"/>
    <cellStyle name="_적격 " xfId="354" xr:uid="{00000000-0005-0000-0000-000009000000}"/>
    <cellStyle name="_적격 _집행갑지 " xfId="355" xr:uid="{00000000-0005-0000-0000-00000A000000}"/>
    <cellStyle name="_적격(화산) " xfId="356" xr:uid="{00000000-0005-0000-0000-00000B000000}"/>
    <cellStyle name="_집행갑지 " xfId="357" xr:uid="{00000000-0005-0000-0000-00000C000000}"/>
    <cellStyle name="_철거공" xfId="4" xr:uid="{00000000-0005-0000-0000-00000D000000}"/>
    <cellStyle name="_철거공 2" xfId="160" xr:uid="{00000000-0005-0000-0000-00000E000000}"/>
    <cellStyle name="_타공종이월수량(교량공)-던지고" xfId="5" xr:uid="{00000000-0005-0000-0000-00000F000000}"/>
    <cellStyle name="_타공종이월수량(교량공)-던지고 2" xfId="161" xr:uid="{00000000-0005-0000-0000-000010000000}"/>
    <cellStyle name="_포장공-000-포장공수량집계" xfId="6" xr:uid="{00000000-0005-0000-0000-000011000000}"/>
    <cellStyle name="_포장공-000-포장공수량집계 2" xfId="162" xr:uid="{00000000-0005-0000-0000-000012000000}"/>
    <cellStyle name="¤@?e_TEST-1 " xfId="358" xr:uid="{00000000-0005-0000-0000-000013000000}"/>
    <cellStyle name="0" xfId="7" xr:uid="{00000000-0005-0000-0000-000014000000}"/>
    <cellStyle name="0 2" xfId="163" xr:uid="{00000000-0005-0000-0000-000015000000}"/>
    <cellStyle name="0 2 2" xfId="339" xr:uid="{00000000-0005-0000-0000-000016000000}"/>
    <cellStyle name="0 2 2 2" xfId="415" xr:uid="{00000000-0005-0000-0000-000017000000}"/>
    <cellStyle name="0 2 3" xfId="344" xr:uid="{00000000-0005-0000-0000-000018000000}"/>
    <cellStyle name="0 2 4" xfId="285" xr:uid="{00000000-0005-0000-0000-000019000000}"/>
    <cellStyle name="0 2 4 2" xfId="408" xr:uid="{00000000-0005-0000-0000-00001A000000}"/>
    <cellStyle name="0 3" xfId="282" xr:uid="{00000000-0005-0000-0000-00001B000000}"/>
    <cellStyle name="0 3 2" xfId="401" xr:uid="{00000000-0005-0000-0000-00001C000000}"/>
    <cellStyle name="0 4" xfId="347" xr:uid="{00000000-0005-0000-0000-00001D000000}"/>
    <cellStyle name="0_영업권조서(대저동)" xfId="164" xr:uid="{00000000-0005-0000-0000-00001E000000}"/>
    <cellStyle name="0_영업권조서(대저동) 2" xfId="340" xr:uid="{00000000-0005-0000-0000-00001F000000}"/>
    <cellStyle name="0_영업권조서(대저동) 2 2" xfId="416" xr:uid="{00000000-0005-0000-0000-000020000000}"/>
    <cellStyle name="0_영업권조서(대저동) 3" xfId="312" xr:uid="{00000000-0005-0000-0000-000021000000}"/>
    <cellStyle name="0_영업권조서(대저동) 4" xfId="286" xr:uid="{00000000-0005-0000-0000-000022000000}"/>
    <cellStyle name="0_영업권조서(대저동) 4 2" xfId="409" xr:uid="{00000000-0005-0000-0000-000023000000}"/>
    <cellStyle name="00" xfId="8" xr:uid="{00000000-0005-0000-0000-000024000000}"/>
    <cellStyle name="00 2" xfId="165" xr:uid="{00000000-0005-0000-0000-000025000000}"/>
    <cellStyle name="20% - 강조색1" xfId="9" xr:uid="{00000000-0005-0000-0000-000026000000}"/>
    <cellStyle name="20% - 강조색1 2" xfId="293" xr:uid="{00000000-0005-0000-0000-000027000000}"/>
    <cellStyle name="20% - 강조색2" xfId="10" xr:uid="{00000000-0005-0000-0000-000028000000}"/>
    <cellStyle name="20% - 강조색2 2" xfId="294" xr:uid="{00000000-0005-0000-0000-000029000000}"/>
    <cellStyle name="20% - 강조색3" xfId="11" xr:uid="{00000000-0005-0000-0000-00002A000000}"/>
    <cellStyle name="20% - 강조색3 2" xfId="295" xr:uid="{00000000-0005-0000-0000-00002B000000}"/>
    <cellStyle name="20% - 강조색4" xfId="12" xr:uid="{00000000-0005-0000-0000-00002C000000}"/>
    <cellStyle name="20% - 강조색4 2" xfId="296" xr:uid="{00000000-0005-0000-0000-00002D000000}"/>
    <cellStyle name="20% - 강조색5" xfId="13" xr:uid="{00000000-0005-0000-0000-00002E000000}"/>
    <cellStyle name="20% - 강조색5 2" xfId="297" xr:uid="{00000000-0005-0000-0000-00002F000000}"/>
    <cellStyle name="20% - 강조색6" xfId="14" xr:uid="{00000000-0005-0000-0000-000030000000}"/>
    <cellStyle name="20% - 강조색6 2" xfId="298" xr:uid="{00000000-0005-0000-0000-000031000000}"/>
    <cellStyle name="40% - 강조색1" xfId="15" xr:uid="{00000000-0005-0000-0000-000032000000}"/>
    <cellStyle name="40% - 강조색1 2" xfId="299" xr:uid="{00000000-0005-0000-0000-000033000000}"/>
    <cellStyle name="40% - 강조색2" xfId="16" xr:uid="{00000000-0005-0000-0000-000034000000}"/>
    <cellStyle name="40% - 강조색2 2" xfId="300" xr:uid="{00000000-0005-0000-0000-000035000000}"/>
    <cellStyle name="40% - 강조색3" xfId="17" xr:uid="{00000000-0005-0000-0000-000036000000}"/>
    <cellStyle name="40% - 강조색3 2" xfId="301" xr:uid="{00000000-0005-0000-0000-000037000000}"/>
    <cellStyle name="40% - 강조색4" xfId="18" xr:uid="{00000000-0005-0000-0000-000038000000}"/>
    <cellStyle name="40% - 강조색4 2" xfId="302" xr:uid="{00000000-0005-0000-0000-000039000000}"/>
    <cellStyle name="40% - 강조색5" xfId="19" xr:uid="{00000000-0005-0000-0000-00003A000000}"/>
    <cellStyle name="40% - 강조색5 2" xfId="303" xr:uid="{00000000-0005-0000-0000-00003B000000}"/>
    <cellStyle name="40% - 강조색6" xfId="20" xr:uid="{00000000-0005-0000-0000-00003C000000}"/>
    <cellStyle name="40% - 강조색6 2" xfId="304" xr:uid="{00000000-0005-0000-0000-00003D000000}"/>
    <cellStyle name="60% - 강조색1" xfId="21" xr:uid="{00000000-0005-0000-0000-00003E000000}"/>
    <cellStyle name="60% - 강조색1 2" xfId="305" xr:uid="{00000000-0005-0000-0000-00003F000000}"/>
    <cellStyle name="60% - 강조색2" xfId="22" xr:uid="{00000000-0005-0000-0000-000040000000}"/>
    <cellStyle name="60% - 강조색2 2" xfId="306" xr:uid="{00000000-0005-0000-0000-000041000000}"/>
    <cellStyle name="60% - 강조색3" xfId="23" xr:uid="{00000000-0005-0000-0000-000042000000}"/>
    <cellStyle name="60% - 강조색3 2" xfId="307" xr:uid="{00000000-0005-0000-0000-000043000000}"/>
    <cellStyle name="60% - 강조색4" xfId="24" xr:uid="{00000000-0005-0000-0000-000044000000}"/>
    <cellStyle name="60% - 강조색4 2" xfId="308" xr:uid="{00000000-0005-0000-0000-000045000000}"/>
    <cellStyle name="60% - 강조색5" xfId="25" xr:uid="{00000000-0005-0000-0000-000046000000}"/>
    <cellStyle name="60% - 강조색5 2" xfId="309" xr:uid="{00000000-0005-0000-0000-000047000000}"/>
    <cellStyle name="60% - 강조색6" xfId="26" xr:uid="{00000000-0005-0000-0000-000048000000}"/>
    <cellStyle name="60% - 강조색6 2" xfId="310" xr:uid="{00000000-0005-0000-0000-000049000000}"/>
    <cellStyle name="A¨­￠￢￠O [0]_INQUIRY ￠?￥i¨u¡AAⓒ￢Aⓒª " xfId="359" xr:uid="{00000000-0005-0000-0000-00004A000000}"/>
    <cellStyle name="A¨­￠￢￠O_INQUIRY ￠?￥i¨u¡AAⓒ￢Aⓒª " xfId="360" xr:uid="{00000000-0005-0000-0000-00004B000000}"/>
    <cellStyle name="Aee­ " xfId="361" xr:uid="{00000000-0005-0000-0000-00004C000000}"/>
    <cellStyle name="AeE­ [0]_ 2ÆAAþº° " xfId="362" xr:uid="{00000000-0005-0000-0000-00004D000000}"/>
    <cellStyle name="ÅëÈ­ [0]_»óºÎ¼ö·®Áý°è " xfId="363" xr:uid="{00000000-0005-0000-0000-00004E000000}"/>
    <cellStyle name="AeE­ [0]_¼oAI¼º " xfId="364" xr:uid="{00000000-0005-0000-0000-00004F000000}"/>
    <cellStyle name="ÅëÈ­ [0]_º»¼± ±æ¾î±úºÎ ¼ö·® Áý°èÇ¥ " xfId="365" xr:uid="{00000000-0005-0000-0000-000050000000}"/>
    <cellStyle name="AeE­_ 2ÆAAþº° " xfId="366" xr:uid="{00000000-0005-0000-0000-000051000000}"/>
    <cellStyle name="ÅëÈ­_»óºÎ¼ö·®Áý°è " xfId="367" xr:uid="{00000000-0005-0000-0000-000052000000}"/>
    <cellStyle name="AeE­_¼oAI¼º " xfId="368" xr:uid="{00000000-0005-0000-0000-000053000000}"/>
    <cellStyle name="ÅëÈ­_º»¼± ±æ¾î±úºÎ ¼ö·® Áý°èÇ¥ " xfId="369" xr:uid="{00000000-0005-0000-0000-000054000000}"/>
    <cellStyle name="AeE¡ⓒ [0]_INQUIRY ￠?￥i¨u¡AAⓒ￢Aⓒª " xfId="370" xr:uid="{00000000-0005-0000-0000-000055000000}"/>
    <cellStyle name="AeE¡ⓒ_INQUIRY ￠?￥i¨u¡AAⓒ￢Aⓒª " xfId="371" xr:uid="{00000000-0005-0000-0000-000056000000}"/>
    <cellStyle name="AÞ¸¶ [0]_ 2ÆAAþº° " xfId="372" xr:uid="{00000000-0005-0000-0000-000057000000}"/>
    <cellStyle name="ÄÞ¸¶ [0]_»óºÎ¼ö·®Áý°è " xfId="373" xr:uid="{00000000-0005-0000-0000-000058000000}"/>
    <cellStyle name="AÞ¸¶ [0]_¼oAI¼º " xfId="374" xr:uid="{00000000-0005-0000-0000-000059000000}"/>
    <cellStyle name="ÄÞ¸¶ [0]_º»¼± ±æ¾î±úºÎ ¼ö·® Áý°èÇ¥ " xfId="375" xr:uid="{00000000-0005-0000-0000-00005A000000}"/>
    <cellStyle name="AÞ¸¶_ 2ÆAAþº° " xfId="376" xr:uid="{00000000-0005-0000-0000-00005B000000}"/>
    <cellStyle name="ÄÞ¸¶_»óºÎ¼ö·®Áý°è " xfId="377" xr:uid="{00000000-0005-0000-0000-00005C000000}"/>
    <cellStyle name="AÞ¸¶_¼oAI¼º " xfId="378" xr:uid="{00000000-0005-0000-0000-00005D000000}"/>
    <cellStyle name="ÄÞ¸¶_º»¼± ±æ¾î±úºÎ ¼ö·® Áý°èÇ¥ " xfId="379" xr:uid="{00000000-0005-0000-0000-00005E000000}"/>
    <cellStyle name="C¡IA¨ª_¡ic¨u¡A¨￢I¨￢¡Æ AN¡Æe " xfId="380" xr:uid="{00000000-0005-0000-0000-00005F000000}"/>
    <cellStyle name="C￥AØ_  FAB AIA¤  " xfId="381" xr:uid="{00000000-0005-0000-0000-000060000000}"/>
    <cellStyle name="Ç¥ÁØ_´ëºñÇ¥ (2)_1_ºÎ´ëÅä°ø " xfId="382" xr:uid="{00000000-0005-0000-0000-000061000000}"/>
    <cellStyle name="C￥AØ_´eºnC￥ (2)_ºI´eAa°ø " xfId="383" xr:uid="{00000000-0005-0000-0000-000062000000}"/>
    <cellStyle name="Ç¥ÁØ_´ëºñÇ¥ (2)_ºÎ´ëÅä°ø " xfId="384" xr:uid="{00000000-0005-0000-0000-000063000000}"/>
    <cellStyle name="C￥AØ_¿μ¾÷CoE² " xfId="27" xr:uid="{00000000-0005-0000-0000-000064000000}"/>
    <cellStyle name="Ç¥ÁØ_»óºÎ¼ö·®Áý°è " xfId="385" xr:uid="{00000000-0005-0000-0000-000065000000}"/>
    <cellStyle name="C￥AØ_≫c¾÷ºIº° AN°e " xfId="386" xr:uid="{00000000-0005-0000-0000-000066000000}"/>
    <cellStyle name="Ç¥ÁØ_ºÎ´ëÅä°ø " xfId="387" xr:uid="{00000000-0005-0000-0000-000067000000}"/>
    <cellStyle name="category" xfId="28" xr:uid="{00000000-0005-0000-0000-000068000000}"/>
    <cellStyle name="category 2" xfId="166" xr:uid="{00000000-0005-0000-0000-000069000000}"/>
    <cellStyle name="Comma" xfId="29" xr:uid="{00000000-0005-0000-0000-00006A000000}"/>
    <cellStyle name="Comma [0]" xfId="389" xr:uid="{00000000-0005-0000-0000-00006B000000}"/>
    <cellStyle name="Comma 2" xfId="167" xr:uid="{00000000-0005-0000-0000-00006C000000}"/>
    <cellStyle name="Comma 3" xfId="388" xr:uid="{00000000-0005-0000-0000-00006D000000}"/>
    <cellStyle name="Comma_ SG&amp;A Bridge " xfId="30" xr:uid="{00000000-0005-0000-0000-00006E000000}"/>
    <cellStyle name="Comma0" xfId="31" xr:uid="{00000000-0005-0000-0000-00006F000000}"/>
    <cellStyle name="Comma0 2" xfId="168" xr:uid="{00000000-0005-0000-0000-000070000000}"/>
    <cellStyle name="Currency" xfId="32" xr:uid="{00000000-0005-0000-0000-000071000000}"/>
    <cellStyle name="Currency [0]" xfId="391" xr:uid="{00000000-0005-0000-0000-000072000000}"/>
    <cellStyle name="Currency 2" xfId="169" xr:uid="{00000000-0005-0000-0000-000073000000}"/>
    <cellStyle name="Currency 3" xfId="390" xr:uid="{00000000-0005-0000-0000-000074000000}"/>
    <cellStyle name="Currency_ SG&amp;A Bridge " xfId="33" xr:uid="{00000000-0005-0000-0000-000075000000}"/>
    <cellStyle name="Currency0" xfId="34" xr:uid="{00000000-0005-0000-0000-000076000000}"/>
    <cellStyle name="Currency0 2" xfId="170" xr:uid="{00000000-0005-0000-0000-000077000000}"/>
    <cellStyle name="Currency1" xfId="35" xr:uid="{00000000-0005-0000-0000-000078000000}"/>
    <cellStyle name="Currency1 2" xfId="171" xr:uid="{00000000-0005-0000-0000-000079000000}"/>
    <cellStyle name="Currency1 3" xfId="392" xr:uid="{00000000-0005-0000-0000-00007A000000}"/>
    <cellStyle name="Date" xfId="36" xr:uid="{00000000-0005-0000-0000-00007B000000}"/>
    <cellStyle name="Date 2" xfId="172" xr:uid="{00000000-0005-0000-0000-00007C000000}"/>
    <cellStyle name="Fixed" xfId="37" xr:uid="{00000000-0005-0000-0000-00007D000000}"/>
    <cellStyle name="Fixed 2" xfId="173" xr:uid="{00000000-0005-0000-0000-00007E000000}"/>
    <cellStyle name="Grey" xfId="38" xr:uid="{00000000-0005-0000-0000-00007F000000}"/>
    <cellStyle name="Grey 2" xfId="174" xr:uid="{00000000-0005-0000-0000-000080000000}"/>
    <cellStyle name="HEADER" xfId="39" xr:uid="{00000000-0005-0000-0000-000081000000}"/>
    <cellStyle name="HEADER 2" xfId="175" xr:uid="{00000000-0005-0000-0000-000082000000}"/>
    <cellStyle name="Header1" xfId="40" xr:uid="{00000000-0005-0000-0000-000083000000}"/>
    <cellStyle name="Header1 2" xfId="176" xr:uid="{00000000-0005-0000-0000-000084000000}"/>
    <cellStyle name="Header2" xfId="41" xr:uid="{00000000-0005-0000-0000-000085000000}"/>
    <cellStyle name="Header2 2" xfId="177" xr:uid="{00000000-0005-0000-0000-000086000000}"/>
    <cellStyle name="Header2 2 2" xfId="341" xr:uid="{00000000-0005-0000-0000-000087000000}"/>
    <cellStyle name="Header2 2 2 2" xfId="417" xr:uid="{00000000-0005-0000-0000-000088000000}"/>
    <cellStyle name="Header2 2 3" xfId="343" xr:uid="{00000000-0005-0000-0000-000089000000}"/>
    <cellStyle name="Header2 2 4" xfId="287" xr:uid="{00000000-0005-0000-0000-00008A000000}"/>
    <cellStyle name="Header2 2 4 2" xfId="410" xr:uid="{00000000-0005-0000-0000-00008B000000}"/>
    <cellStyle name="Header2 3" xfId="283" xr:uid="{00000000-0005-0000-0000-00008C000000}"/>
    <cellStyle name="Header2 3 2" xfId="402" xr:uid="{00000000-0005-0000-0000-00008D000000}"/>
    <cellStyle name="Header2 4" xfId="338" xr:uid="{00000000-0005-0000-0000-00008E000000}"/>
    <cellStyle name="Heading 1" xfId="42" xr:uid="{00000000-0005-0000-0000-00008F000000}"/>
    <cellStyle name="Heading 1 2" xfId="178" xr:uid="{00000000-0005-0000-0000-000090000000}"/>
    <cellStyle name="Heading 2" xfId="43" xr:uid="{00000000-0005-0000-0000-000091000000}"/>
    <cellStyle name="Heading 2 2" xfId="179" xr:uid="{00000000-0005-0000-0000-000092000000}"/>
    <cellStyle name="Heading1" xfId="44" xr:uid="{00000000-0005-0000-0000-000093000000}"/>
    <cellStyle name="Heading1 2" xfId="180" xr:uid="{00000000-0005-0000-0000-000094000000}"/>
    <cellStyle name="Heading2" xfId="45" xr:uid="{00000000-0005-0000-0000-000095000000}"/>
    <cellStyle name="Heading2 2" xfId="181" xr:uid="{00000000-0005-0000-0000-000096000000}"/>
    <cellStyle name="Input [yellow]" xfId="46" xr:uid="{00000000-0005-0000-0000-000097000000}"/>
    <cellStyle name="Input [yellow] 2" xfId="182" xr:uid="{00000000-0005-0000-0000-000098000000}"/>
    <cellStyle name="Input [yellow] 2 2" xfId="342" xr:uid="{00000000-0005-0000-0000-000099000000}"/>
    <cellStyle name="Input [yellow] 2 2 2" xfId="418" xr:uid="{00000000-0005-0000-0000-00009A000000}"/>
    <cellStyle name="Input [yellow] 2 3" xfId="311" xr:uid="{00000000-0005-0000-0000-00009B000000}"/>
    <cellStyle name="Input [yellow] 2 4" xfId="288" xr:uid="{00000000-0005-0000-0000-00009C000000}"/>
    <cellStyle name="Input [yellow] 2 4 2" xfId="411" xr:uid="{00000000-0005-0000-0000-00009D000000}"/>
    <cellStyle name="Input [yellow] 3" xfId="284" xr:uid="{00000000-0005-0000-0000-00009E000000}"/>
    <cellStyle name="Input [yellow] 3 2" xfId="403" xr:uid="{00000000-0005-0000-0000-00009F000000}"/>
    <cellStyle name="Input [yellow] 4" xfId="346" xr:uid="{00000000-0005-0000-0000-0000A0000000}"/>
    <cellStyle name="Model" xfId="47" xr:uid="{00000000-0005-0000-0000-0000A1000000}"/>
    <cellStyle name="Model 2" xfId="183" xr:uid="{00000000-0005-0000-0000-0000A2000000}"/>
    <cellStyle name="Normal - Style1" xfId="48" xr:uid="{00000000-0005-0000-0000-0000A3000000}"/>
    <cellStyle name="Normal - Style1 2" xfId="184" xr:uid="{00000000-0005-0000-0000-0000A4000000}"/>
    <cellStyle name="Normal_ SG&amp;A Bridge " xfId="49" xr:uid="{00000000-0005-0000-0000-0000A5000000}"/>
    <cellStyle name="Percent" xfId="50" xr:uid="{00000000-0005-0000-0000-0000A6000000}"/>
    <cellStyle name="Percent [2]" xfId="51" xr:uid="{00000000-0005-0000-0000-0000A7000000}"/>
    <cellStyle name="Percent [2] 2" xfId="186" xr:uid="{00000000-0005-0000-0000-0000A8000000}"/>
    <cellStyle name="Percent 2" xfId="185" xr:uid="{00000000-0005-0000-0000-0000A9000000}"/>
    <cellStyle name="Percent 3" xfId="393" xr:uid="{00000000-0005-0000-0000-0000AA000000}"/>
    <cellStyle name="Percent_검안천지장물조서" xfId="187" xr:uid="{00000000-0005-0000-0000-0000AB000000}"/>
    <cellStyle name="subhead" xfId="52" xr:uid="{00000000-0005-0000-0000-0000AC000000}"/>
    <cellStyle name="subhead 2" xfId="188" xr:uid="{00000000-0005-0000-0000-0000AD000000}"/>
    <cellStyle name="title [1]" xfId="53" xr:uid="{00000000-0005-0000-0000-0000AE000000}"/>
    <cellStyle name="title [1] 2" xfId="189" xr:uid="{00000000-0005-0000-0000-0000AF000000}"/>
    <cellStyle name="title [2]" xfId="54" xr:uid="{00000000-0005-0000-0000-0000B0000000}"/>
    <cellStyle name="title [2] 2" xfId="190" xr:uid="{00000000-0005-0000-0000-0000B1000000}"/>
    <cellStyle name="Total" xfId="55" xr:uid="{00000000-0005-0000-0000-0000B2000000}"/>
    <cellStyle name="Total 2" xfId="191" xr:uid="{00000000-0005-0000-0000-0000B3000000}"/>
    <cellStyle name="강조색1" xfId="56" xr:uid="{00000000-0005-0000-0000-0000B4000000}"/>
    <cellStyle name="강조색1 2" xfId="313" xr:uid="{00000000-0005-0000-0000-0000B5000000}"/>
    <cellStyle name="강조색2" xfId="57" xr:uid="{00000000-0005-0000-0000-0000B6000000}"/>
    <cellStyle name="강조색2 2" xfId="314" xr:uid="{00000000-0005-0000-0000-0000B7000000}"/>
    <cellStyle name="강조색3" xfId="58" xr:uid="{00000000-0005-0000-0000-0000B8000000}"/>
    <cellStyle name="강조색3 2" xfId="315" xr:uid="{00000000-0005-0000-0000-0000B9000000}"/>
    <cellStyle name="강조색4" xfId="59" xr:uid="{00000000-0005-0000-0000-0000BA000000}"/>
    <cellStyle name="강조색4 2" xfId="316" xr:uid="{00000000-0005-0000-0000-0000BB000000}"/>
    <cellStyle name="강조색5" xfId="60" xr:uid="{00000000-0005-0000-0000-0000BC000000}"/>
    <cellStyle name="강조색5 2" xfId="317" xr:uid="{00000000-0005-0000-0000-0000BD000000}"/>
    <cellStyle name="강조색6" xfId="61" xr:uid="{00000000-0005-0000-0000-0000BE000000}"/>
    <cellStyle name="강조색6 2" xfId="318" xr:uid="{00000000-0005-0000-0000-0000BF000000}"/>
    <cellStyle name="경고문" xfId="62" xr:uid="{00000000-0005-0000-0000-0000C0000000}"/>
    <cellStyle name="경고문 2" xfId="319" xr:uid="{00000000-0005-0000-0000-0000C1000000}"/>
    <cellStyle name="계산" xfId="63" xr:uid="{00000000-0005-0000-0000-0000C2000000}"/>
    <cellStyle name="계산 2" xfId="320" xr:uid="{00000000-0005-0000-0000-0000C3000000}"/>
    <cellStyle name="고정소숫점" xfId="192" xr:uid="{00000000-0005-0000-0000-0000C4000000}"/>
    <cellStyle name="고정출력1" xfId="193" xr:uid="{00000000-0005-0000-0000-0000C5000000}"/>
    <cellStyle name="고정출력2" xfId="194" xr:uid="{00000000-0005-0000-0000-0000C6000000}"/>
    <cellStyle name="나쁨" xfId="64" xr:uid="{00000000-0005-0000-0000-0000C7000000}"/>
    <cellStyle name="나쁨 2" xfId="321" xr:uid="{00000000-0005-0000-0000-0000C8000000}"/>
    <cellStyle name="나쁨 3" xfId="400" xr:uid="{00000000-0005-0000-0000-0000C9000000}"/>
    <cellStyle name="날짜" xfId="195" xr:uid="{00000000-0005-0000-0000-0000CA000000}"/>
    <cellStyle name="내역서" xfId="65" xr:uid="{00000000-0005-0000-0000-0000CB000000}"/>
    <cellStyle name="내역서 2" xfId="196" xr:uid="{00000000-0005-0000-0000-0000CC000000}"/>
    <cellStyle name="내역서적용수량_공종번호" xfId="66" xr:uid="{00000000-0005-0000-0000-0000CD000000}"/>
    <cellStyle name="달러" xfId="197" xr:uid="{00000000-0005-0000-0000-0000CE000000}"/>
    <cellStyle name="뒤에 오는 하이퍼링크_4포장공사" xfId="198" xr:uid="{00000000-0005-0000-0000-0000CF000000}"/>
    <cellStyle name="똿뗦먛귟 [0.00]_PRODUCT DETAIL Q1" xfId="67" xr:uid="{00000000-0005-0000-0000-0000D0000000}"/>
    <cellStyle name="똿뗦먛귟_PRODUCT DETAIL Q1" xfId="68" xr:uid="{00000000-0005-0000-0000-0000D1000000}"/>
    <cellStyle name="마이너스키" xfId="69" xr:uid="{00000000-0005-0000-0000-0000D2000000}"/>
    <cellStyle name="마이너스키 2" xfId="199" xr:uid="{00000000-0005-0000-0000-0000D3000000}"/>
    <cellStyle name="메모" xfId="70" xr:uid="{00000000-0005-0000-0000-0000D4000000}"/>
    <cellStyle name="메모 2" xfId="71" xr:uid="{00000000-0005-0000-0000-0000D5000000}"/>
    <cellStyle name="메모 2 2" xfId="200" xr:uid="{00000000-0005-0000-0000-0000D6000000}"/>
    <cellStyle name="메모 2 2 2" xfId="345" xr:uid="{00000000-0005-0000-0000-0000D7000000}"/>
    <cellStyle name="메모 3" xfId="322" xr:uid="{00000000-0005-0000-0000-0000D8000000}"/>
    <cellStyle name="믅됞 [0.00]_PRODUCT DETAIL Q1" xfId="72" xr:uid="{00000000-0005-0000-0000-0000D9000000}"/>
    <cellStyle name="믅됞_PRODUCT DETAIL Q1" xfId="73" xr:uid="{00000000-0005-0000-0000-0000DA000000}"/>
    <cellStyle name="백분율 [0]" xfId="74" xr:uid="{00000000-0005-0000-0000-0000DB000000}"/>
    <cellStyle name="백분율 [0] 2" xfId="201" xr:uid="{00000000-0005-0000-0000-0000DC000000}"/>
    <cellStyle name="백분율 [2]" xfId="75" xr:uid="{00000000-0005-0000-0000-0000DD000000}"/>
    <cellStyle name="백분율 [2] 2" xfId="202" xr:uid="{00000000-0005-0000-0000-0000DE000000}"/>
    <cellStyle name="백분율 2" xfId="76" xr:uid="{00000000-0005-0000-0000-0000DF000000}"/>
    <cellStyle name="백분율 2 2" xfId="203" xr:uid="{00000000-0005-0000-0000-0000E0000000}"/>
    <cellStyle name="보통" xfId="77" xr:uid="{00000000-0005-0000-0000-0000E1000000}"/>
    <cellStyle name="보통 2" xfId="323" xr:uid="{00000000-0005-0000-0000-0000E2000000}"/>
    <cellStyle name="뷭?_BOOKSHIP" xfId="78" xr:uid="{00000000-0005-0000-0000-0000E3000000}"/>
    <cellStyle name="설명 텍스트" xfId="79" xr:uid="{00000000-0005-0000-0000-0000E4000000}"/>
    <cellStyle name="설명 텍스트 2" xfId="324" xr:uid="{00000000-0005-0000-0000-0000E5000000}"/>
    <cellStyle name="셀 확인" xfId="80" xr:uid="{00000000-0005-0000-0000-0000E6000000}"/>
    <cellStyle name="셀 확인 2" xfId="325" xr:uid="{00000000-0005-0000-0000-0000E7000000}"/>
    <cellStyle name="쉼표 [0]" xfId="81" builtinId="6"/>
    <cellStyle name="쉼표 [0] 10" xfId="271" xr:uid="{00000000-0005-0000-0000-0000E9000000}"/>
    <cellStyle name="쉼표 [0] 13" xfId="273" xr:uid="{00000000-0005-0000-0000-0000EA000000}"/>
    <cellStyle name="쉼표 [0] 14" xfId="433" xr:uid="{9AD9A542-3259-4BDC-BA85-72798F0B7CE2}"/>
    <cellStyle name="쉼표 [0] 14 2" xfId="441" xr:uid="{AB411118-BCC4-4EAD-8E01-E206B0BE94E8}"/>
    <cellStyle name="쉼표 [0] 17" xfId="269" xr:uid="{00000000-0005-0000-0000-0000EB000000}"/>
    <cellStyle name="쉼표 [0] 2" xfId="82" xr:uid="{00000000-0005-0000-0000-0000EC000000}"/>
    <cellStyle name="쉼표 [0] 2 2" xfId="83" xr:uid="{00000000-0005-0000-0000-0000ED000000}"/>
    <cellStyle name="쉼표 [0] 2 2 2" xfId="205" xr:uid="{00000000-0005-0000-0000-0000EE000000}"/>
    <cellStyle name="쉼표 [0] 2 2 3" xfId="399" xr:uid="{00000000-0005-0000-0000-0000EF000000}"/>
    <cellStyle name="쉼표 [0] 2 3" xfId="206" xr:uid="{00000000-0005-0000-0000-0000F0000000}"/>
    <cellStyle name="쉼표 [0] 2 3 2" xfId="397" xr:uid="{00000000-0005-0000-0000-0000F1000000}"/>
    <cellStyle name="쉼표 [0] 2 3 2 2" xfId="422" xr:uid="{00000000-0005-0000-0000-0000F2000000}"/>
    <cellStyle name="쉼표 [0] 2 4" xfId="204" xr:uid="{00000000-0005-0000-0000-0000F3000000}"/>
    <cellStyle name="쉼표 [0] 2 5" xfId="398" xr:uid="{00000000-0005-0000-0000-0000F4000000}"/>
    <cellStyle name="쉼표 [0] 2 5 2" xfId="429" xr:uid="{4AF91EE5-2EA5-4C9B-8D80-389E8B525CB6}"/>
    <cellStyle name="쉼표 [0] 2 5 3" xfId="444" xr:uid="{0BEF44B1-9B0E-47CD-BDF7-1FCFE161D0B7}"/>
    <cellStyle name="쉼표 [0] 3" xfId="84" xr:uid="{00000000-0005-0000-0000-0000F5000000}"/>
    <cellStyle name="쉼표 [0] 3 2" xfId="207" xr:uid="{00000000-0005-0000-0000-0000F6000000}"/>
    <cellStyle name="쉼표 [0] 4" xfId="85" xr:uid="{00000000-0005-0000-0000-0000F7000000}"/>
    <cellStyle name="쉼표 [0] 4 7" xfId="270" xr:uid="{00000000-0005-0000-0000-0000F8000000}"/>
    <cellStyle name="쉼표 [0] 5" xfId="276" xr:uid="{00000000-0005-0000-0000-0000F9000000}"/>
    <cellStyle name="쉼표 [0] 5 2" xfId="350" xr:uid="{00000000-0005-0000-0000-0000FA000000}"/>
    <cellStyle name="쉼표 [0] 5 2 2" xfId="421" xr:uid="{00000000-0005-0000-0000-0000FB000000}"/>
    <cellStyle name="쉼표 [0] 5 3" xfId="405" xr:uid="{00000000-0005-0000-0000-0000FC000000}"/>
    <cellStyle name="쉼표 [0] 5 3 2" xfId="424" xr:uid="{00000000-0005-0000-0000-0000FD000000}"/>
    <cellStyle name="쉼표 [0] 5 4" xfId="290" xr:uid="{00000000-0005-0000-0000-0000FE000000}"/>
    <cellStyle name="쉼표 [0] 5 4 2" xfId="413" xr:uid="{00000000-0005-0000-0000-0000FF000000}"/>
    <cellStyle name="쉼표 [0] 5 5" xfId="407" xr:uid="{00000000-0005-0000-0000-000000010000}"/>
    <cellStyle name="쉼표 [0] 6" xfId="326" xr:uid="{00000000-0005-0000-0000-000001010000}"/>
    <cellStyle name="쉼표 [0] 7" xfId="430" xr:uid="{166CB9A2-5909-4DC7-913C-832B18036AC2}"/>
    <cellStyle name="스타일 1" xfId="86" xr:uid="{00000000-0005-0000-0000-000002010000}"/>
    <cellStyle name="스타일 1 2" xfId="208" xr:uid="{00000000-0005-0000-0000-000003010000}"/>
    <cellStyle name="연결된 셀" xfId="87" xr:uid="{00000000-0005-0000-0000-000004010000}"/>
    <cellStyle name="연결된 셀 2" xfId="327" xr:uid="{00000000-0005-0000-0000-000005010000}"/>
    <cellStyle name="요약" xfId="88" xr:uid="{00000000-0005-0000-0000-000006010000}"/>
    <cellStyle name="요약 2" xfId="328" xr:uid="{00000000-0005-0000-0000-000007010000}"/>
    <cellStyle name="입력" xfId="89" xr:uid="{00000000-0005-0000-0000-000008010000}"/>
    <cellStyle name="입력 2" xfId="329" xr:uid="{00000000-0005-0000-0000-000009010000}"/>
    <cellStyle name="자리수" xfId="209" xr:uid="{00000000-0005-0000-0000-00000A010000}"/>
    <cellStyle name="자리수0" xfId="90" xr:uid="{00000000-0005-0000-0000-00000B010000}"/>
    <cellStyle name="자리수0 2" xfId="210" xr:uid="{00000000-0005-0000-0000-00000C010000}"/>
    <cellStyle name="제목" xfId="91" xr:uid="{00000000-0005-0000-0000-00000D010000}"/>
    <cellStyle name="제목 1" xfId="92" xr:uid="{00000000-0005-0000-0000-00000E010000}"/>
    <cellStyle name="제목 1 2" xfId="331" xr:uid="{00000000-0005-0000-0000-00000F010000}"/>
    <cellStyle name="제목 2" xfId="93" xr:uid="{00000000-0005-0000-0000-000010010000}"/>
    <cellStyle name="제목 2 2" xfId="332" xr:uid="{00000000-0005-0000-0000-000011010000}"/>
    <cellStyle name="제목 3" xfId="94" xr:uid="{00000000-0005-0000-0000-000012010000}"/>
    <cellStyle name="제목 3 2" xfId="333" xr:uid="{00000000-0005-0000-0000-000013010000}"/>
    <cellStyle name="제목 4" xfId="95" xr:uid="{00000000-0005-0000-0000-000014010000}"/>
    <cellStyle name="제목 4 2" xfId="334" xr:uid="{00000000-0005-0000-0000-000015010000}"/>
    <cellStyle name="제목 5" xfId="330" xr:uid="{00000000-0005-0000-0000-000016010000}"/>
    <cellStyle name="좋음" xfId="96" xr:uid="{00000000-0005-0000-0000-000017010000}"/>
    <cellStyle name="좋음 2" xfId="335" xr:uid="{00000000-0005-0000-0000-000018010000}"/>
    <cellStyle name="지정되지 않음" xfId="97" xr:uid="{00000000-0005-0000-0000-000019010000}"/>
    <cellStyle name="지정되지 않음 2" xfId="211" xr:uid="{00000000-0005-0000-0000-00001A010000}"/>
    <cellStyle name="출력" xfId="98" xr:uid="{00000000-0005-0000-0000-00001B010000}"/>
    <cellStyle name="출력 2" xfId="336" xr:uid="{00000000-0005-0000-0000-00001C010000}"/>
    <cellStyle name="콤냡?&lt;_x000f_$??:_x0009_`1_1 " xfId="394" xr:uid="{00000000-0005-0000-0000-00001D010000}"/>
    <cellStyle name="콤마 [0]_  종  합  " xfId="395" xr:uid="{00000000-0005-0000-0000-00001E010000}"/>
    <cellStyle name="콤마 [2]" xfId="99" xr:uid="{00000000-0005-0000-0000-00001F010000}"/>
    <cellStyle name="콤마 [2] 2" xfId="212" xr:uid="{00000000-0005-0000-0000-000020010000}"/>
    <cellStyle name="콤마_  종  합  " xfId="396" xr:uid="{00000000-0005-0000-0000-000021010000}"/>
    <cellStyle name="통화 [0]" xfId="100" builtinId="7"/>
    <cellStyle name="통화 [0] 2" xfId="280" xr:uid="{00000000-0005-0000-0000-000023010000}"/>
    <cellStyle name="통화 [0] 3" xfId="337" xr:uid="{00000000-0005-0000-0000-000024010000}"/>
    <cellStyle name="통화 [0] 4" xfId="436" xr:uid="{0F47AC5D-1B4A-47F6-84DD-B245A8C3F5A7}"/>
    <cellStyle name="통화 [0]_붙임5 전포로_하마정간 도로확장 보상금 변경산정조서(최종)" xfId="281" xr:uid="{00000000-0005-0000-0000-000025010000}"/>
    <cellStyle name="퍼센트" xfId="213" xr:uid="{00000000-0005-0000-0000-000026010000}"/>
    <cellStyle name="표준" xfId="0" builtinId="0"/>
    <cellStyle name="표준 10" xfId="348" xr:uid="{00000000-0005-0000-0000-000028010000}"/>
    <cellStyle name="표준 10 2" xfId="419" xr:uid="{00000000-0005-0000-0000-000029010000}"/>
    <cellStyle name="표준 10 3" xfId="428" xr:uid="{E20D268C-3202-42F3-9D9F-56B257B48198}"/>
    <cellStyle name="표준 10 3 2" xfId="447" xr:uid="{30319C39-568B-448F-9F10-1649EBE9AADF}"/>
    <cellStyle name="표준 10 4" xfId="435" xr:uid="{BBC8C9AA-739E-42E9-AFCF-ED480CEC132E}"/>
    <cellStyle name="표준 10 4 2" xfId="440" xr:uid="{53CEA052-5CB7-4AC3-B625-FACE9F9E1521}"/>
    <cellStyle name="표준 11" xfId="425" xr:uid="{00000000-0005-0000-0000-00002A010000}"/>
    <cellStyle name="표준 13" xfId="432" xr:uid="{C1F799E5-40E8-48D5-9579-4EA9001F1553}"/>
    <cellStyle name="표준 13 2" xfId="437" xr:uid="{FEE28F97-8544-44D7-967E-D2BAE51F4661}"/>
    <cellStyle name="표준 15" xfId="434" xr:uid="{0C3F4ED7-61E6-4477-A668-8AE0F5FFD392}"/>
    <cellStyle name="표준 15 2" xfId="442" xr:uid="{559FF875-55D6-4BB7-A113-5438056F48BE}"/>
    <cellStyle name="표준 16" xfId="431" xr:uid="{3BB13B72-C2ED-4B0F-8014-04117273E7A9}"/>
    <cellStyle name="표준 16 2" xfId="445" xr:uid="{C53279F8-B8DD-481E-A9B3-274351AB8768}"/>
    <cellStyle name="표준 18 2 2" xfId="272" xr:uid="{00000000-0005-0000-0000-00002B010000}"/>
    <cellStyle name="표준 2" xfId="101" xr:uid="{00000000-0005-0000-0000-00002C010000}"/>
    <cellStyle name="표준 2 10" xfId="102" xr:uid="{00000000-0005-0000-0000-00002D010000}"/>
    <cellStyle name="표준 2 10 2" xfId="215" xr:uid="{00000000-0005-0000-0000-00002E010000}"/>
    <cellStyle name="표준 2 11" xfId="103" xr:uid="{00000000-0005-0000-0000-00002F010000}"/>
    <cellStyle name="표준 2 11 2" xfId="216" xr:uid="{00000000-0005-0000-0000-000030010000}"/>
    <cellStyle name="표준 2 12" xfId="104" xr:uid="{00000000-0005-0000-0000-000031010000}"/>
    <cellStyle name="표준 2 12 2" xfId="217" xr:uid="{00000000-0005-0000-0000-000032010000}"/>
    <cellStyle name="표준 2 13" xfId="105" xr:uid="{00000000-0005-0000-0000-000033010000}"/>
    <cellStyle name="표준 2 13 2" xfId="218" xr:uid="{00000000-0005-0000-0000-000034010000}"/>
    <cellStyle name="표준 2 14" xfId="106" xr:uid="{00000000-0005-0000-0000-000035010000}"/>
    <cellStyle name="표준 2 14 2" xfId="219" xr:uid="{00000000-0005-0000-0000-000036010000}"/>
    <cellStyle name="표준 2 15" xfId="107" xr:uid="{00000000-0005-0000-0000-000037010000}"/>
    <cellStyle name="표준 2 15 2" xfId="220" xr:uid="{00000000-0005-0000-0000-000038010000}"/>
    <cellStyle name="표준 2 16" xfId="108" xr:uid="{00000000-0005-0000-0000-000039010000}"/>
    <cellStyle name="표준 2 16 2" xfId="221" xr:uid="{00000000-0005-0000-0000-00003A010000}"/>
    <cellStyle name="표준 2 17" xfId="109" xr:uid="{00000000-0005-0000-0000-00003B010000}"/>
    <cellStyle name="표준 2 17 2" xfId="222" xr:uid="{00000000-0005-0000-0000-00003C010000}"/>
    <cellStyle name="표준 2 18" xfId="110" xr:uid="{00000000-0005-0000-0000-00003D010000}"/>
    <cellStyle name="표준 2 18 2" xfId="223" xr:uid="{00000000-0005-0000-0000-00003E010000}"/>
    <cellStyle name="표준 2 19" xfId="111" xr:uid="{00000000-0005-0000-0000-00003F010000}"/>
    <cellStyle name="표준 2 19 2" xfId="224" xr:uid="{00000000-0005-0000-0000-000040010000}"/>
    <cellStyle name="표준 2 2" xfId="112" xr:uid="{00000000-0005-0000-0000-000041010000}"/>
    <cellStyle name="표준 2 2 2" xfId="225" xr:uid="{00000000-0005-0000-0000-000042010000}"/>
    <cellStyle name="표준 2 2 2 2" xfId="268" xr:uid="{00000000-0005-0000-0000-000043010000}"/>
    <cellStyle name="표준 2 20" xfId="113" xr:uid="{00000000-0005-0000-0000-000044010000}"/>
    <cellStyle name="표준 2 20 2" xfId="226" xr:uid="{00000000-0005-0000-0000-000045010000}"/>
    <cellStyle name="표준 2 21" xfId="114" xr:uid="{00000000-0005-0000-0000-000046010000}"/>
    <cellStyle name="표준 2 21 2" xfId="227" xr:uid="{00000000-0005-0000-0000-000047010000}"/>
    <cellStyle name="표준 2 22" xfId="115" xr:uid="{00000000-0005-0000-0000-000048010000}"/>
    <cellStyle name="표준 2 22 2" xfId="228" xr:uid="{00000000-0005-0000-0000-000049010000}"/>
    <cellStyle name="표준 2 23" xfId="116" xr:uid="{00000000-0005-0000-0000-00004A010000}"/>
    <cellStyle name="표준 2 23 2" xfId="229" xr:uid="{00000000-0005-0000-0000-00004B010000}"/>
    <cellStyle name="표준 2 24" xfId="117" xr:uid="{00000000-0005-0000-0000-00004C010000}"/>
    <cellStyle name="표준 2 24 2" xfId="230" xr:uid="{00000000-0005-0000-0000-00004D010000}"/>
    <cellStyle name="표준 2 25" xfId="118" xr:uid="{00000000-0005-0000-0000-00004E010000}"/>
    <cellStyle name="표준 2 25 2" xfId="231" xr:uid="{00000000-0005-0000-0000-00004F010000}"/>
    <cellStyle name="표준 2 26" xfId="119" xr:uid="{00000000-0005-0000-0000-000050010000}"/>
    <cellStyle name="표준 2 26 2" xfId="232" xr:uid="{00000000-0005-0000-0000-000051010000}"/>
    <cellStyle name="표준 2 27" xfId="120" xr:uid="{00000000-0005-0000-0000-000052010000}"/>
    <cellStyle name="표준 2 27 2" xfId="233" xr:uid="{00000000-0005-0000-0000-000053010000}"/>
    <cellStyle name="표준 2 28" xfId="274" xr:uid="{00000000-0005-0000-0000-000054010000}"/>
    <cellStyle name="표준 2 28 2 3" xfId="427" xr:uid="{1B7A4E47-F675-4DAF-84B6-360877B47F46}"/>
    <cellStyle name="표준 2 28 2 3 2" xfId="439" xr:uid="{CF20CB27-1B90-4891-92A0-A26A45430257}"/>
    <cellStyle name="표준 2 28 2 4" xfId="446" xr:uid="{57EAF1E8-E9CD-48D0-B5C6-814D6CCF4214}"/>
    <cellStyle name="표준 2 29" xfId="153" xr:uid="{00000000-0005-0000-0000-000055010000}"/>
    <cellStyle name="표준 2 29 2" xfId="278" xr:uid="{00000000-0005-0000-0000-000056010000}"/>
    <cellStyle name="표준 2 3" xfId="121" xr:uid="{00000000-0005-0000-0000-000057010000}"/>
    <cellStyle name="표준 2 3 2" xfId="234" xr:uid="{00000000-0005-0000-0000-000058010000}"/>
    <cellStyle name="표준 2 30" xfId="214" xr:uid="{00000000-0005-0000-0000-000059010000}"/>
    <cellStyle name="표준 2 31" xfId="426" xr:uid="{C62EE2B8-7079-472B-924D-A352C961AD82}"/>
    <cellStyle name="표준 2 31 2" xfId="443" xr:uid="{A10B2180-5B74-4433-8151-4823889B9940}"/>
    <cellStyle name="표준 2 4" xfId="122" xr:uid="{00000000-0005-0000-0000-00005A010000}"/>
    <cellStyle name="표준 2 4 2" xfId="235" xr:uid="{00000000-0005-0000-0000-00005B010000}"/>
    <cellStyle name="표준 2 5" xfId="123" xr:uid="{00000000-0005-0000-0000-00005C010000}"/>
    <cellStyle name="표준 2 5 2" xfId="236" xr:uid="{00000000-0005-0000-0000-00005D010000}"/>
    <cellStyle name="표준 2 6" xfId="124" xr:uid="{00000000-0005-0000-0000-00005E010000}"/>
    <cellStyle name="표준 2 6 2" xfId="237" xr:uid="{00000000-0005-0000-0000-00005F010000}"/>
    <cellStyle name="표준 2 7" xfId="125" xr:uid="{00000000-0005-0000-0000-000060010000}"/>
    <cellStyle name="표준 2 7 2" xfId="238" xr:uid="{00000000-0005-0000-0000-000061010000}"/>
    <cellStyle name="표준 2 8" xfId="126" xr:uid="{00000000-0005-0000-0000-000062010000}"/>
    <cellStyle name="표준 2 8 2" xfId="239" xr:uid="{00000000-0005-0000-0000-000063010000}"/>
    <cellStyle name="표준 2 9" xfId="127" xr:uid="{00000000-0005-0000-0000-000064010000}"/>
    <cellStyle name="표준 2 9 2" xfId="240" xr:uid="{00000000-0005-0000-0000-000065010000}"/>
    <cellStyle name="표준 2_00지장물건조서(1차보상)" xfId="128" xr:uid="{00000000-0005-0000-0000-000066010000}"/>
    <cellStyle name="표준 3" xfId="129" xr:uid="{00000000-0005-0000-0000-000067010000}"/>
    <cellStyle name="표준 3 2" xfId="130" xr:uid="{00000000-0005-0000-0000-000068010000}"/>
    <cellStyle name="표준 3 2 2" xfId="242" xr:uid="{00000000-0005-0000-0000-000069010000}"/>
    <cellStyle name="표준 3 3" xfId="131" xr:uid="{00000000-0005-0000-0000-00006A010000}"/>
    <cellStyle name="표준 3 3 2" xfId="243" xr:uid="{00000000-0005-0000-0000-00006B010000}"/>
    <cellStyle name="표준 3 4" xfId="132" xr:uid="{00000000-0005-0000-0000-00006C010000}"/>
    <cellStyle name="표준 3 4 2" xfId="244" xr:uid="{00000000-0005-0000-0000-00006D010000}"/>
    <cellStyle name="표준 3 5" xfId="133" xr:uid="{00000000-0005-0000-0000-00006E010000}"/>
    <cellStyle name="표준 3 5 2" xfId="245" xr:uid="{00000000-0005-0000-0000-00006F010000}"/>
    <cellStyle name="표준 3 6" xfId="134" xr:uid="{00000000-0005-0000-0000-000070010000}"/>
    <cellStyle name="표준 3 6 2" xfId="246" xr:uid="{00000000-0005-0000-0000-000071010000}"/>
    <cellStyle name="표준 3 7" xfId="135" xr:uid="{00000000-0005-0000-0000-000072010000}"/>
    <cellStyle name="표준 3 7 2" xfId="247" xr:uid="{00000000-0005-0000-0000-000073010000}"/>
    <cellStyle name="표준 3 8" xfId="241" xr:uid="{00000000-0005-0000-0000-000074010000}"/>
    <cellStyle name="표준 3_00지장물건조서(1차보상)" xfId="136" xr:uid="{00000000-0005-0000-0000-000075010000}"/>
    <cellStyle name="표준 4" xfId="137" xr:uid="{00000000-0005-0000-0000-000076010000}"/>
    <cellStyle name="표준 4 2" xfId="138" xr:uid="{00000000-0005-0000-0000-000077010000}"/>
    <cellStyle name="표준 4 2 2" xfId="249" xr:uid="{00000000-0005-0000-0000-000078010000}"/>
    <cellStyle name="표준 4 3" xfId="139" xr:uid="{00000000-0005-0000-0000-000079010000}"/>
    <cellStyle name="표준 4 3 2" xfId="250" xr:uid="{00000000-0005-0000-0000-00007A010000}"/>
    <cellStyle name="표준 4 4" xfId="140" xr:uid="{00000000-0005-0000-0000-00007B010000}"/>
    <cellStyle name="표준 4 4 2" xfId="251" xr:uid="{00000000-0005-0000-0000-00007C010000}"/>
    <cellStyle name="표준 4 5" xfId="141" xr:uid="{00000000-0005-0000-0000-00007D010000}"/>
    <cellStyle name="표준 4 5 2" xfId="252" xr:uid="{00000000-0005-0000-0000-00007E010000}"/>
    <cellStyle name="표준 4 6" xfId="142" xr:uid="{00000000-0005-0000-0000-00007F010000}"/>
    <cellStyle name="표준 4 6 2" xfId="253" xr:uid="{00000000-0005-0000-0000-000080010000}"/>
    <cellStyle name="표준 4 7" xfId="143" xr:uid="{00000000-0005-0000-0000-000081010000}"/>
    <cellStyle name="표준 4 7 2" xfId="254" xr:uid="{00000000-0005-0000-0000-000082010000}"/>
    <cellStyle name="표준 4 8" xfId="248" xr:uid="{00000000-0005-0000-0000-000083010000}"/>
    <cellStyle name="표준 5" xfId="255" xr:uid="{00000000-0005-0000-0000-000084010000}"/>
    <cellStyle name="표준 5 2" xfId="144" xr:uid="{00000000-0005-0000-0000-000085010000}"/>
    <cellStyle name="표준 5 2 2" xfId="256" xr:uid="{00000000-0005-0000-0000-000086010000}"/>
    <cellStyle name="표준 5 3" xfId="145" xr:uid="{00000000-0005-0000-0000-000087010000}"/>
    <cellStyle name="표준 5 3 2" xfId="257" xr:uid="{00000000-0005-0000-0000-000088010000}"/>
    <cellStyle name="표준 5 4" xfId="146" xr:uid="{00000000-0005-0000-0000-000089010000}"/>
    <cellStyle name="표준 5 4 2" xfId="258" xr:uid="{00000000-0005-0000-0000-00008A010000}"/>
    <cellStyle name="표준 6" xfId="156" xr:uid="{00000000-0005-0000-0000-00008B010000}"/>
    <cellStyle name="표준 6 2" xfId="147" xr:uid="{00000000-0005-0000-0000-00008C010000}"/>
    <cellStyle name="표준 6 2 2" xfId="259" xr:uid="{00000000-0005-0000-0000-00008D010000}"/>
    <cellStyle name="표준 6 3" xfId="148" xr:uid="{00000000-0005-0000-0000-00008E010000}"/>
    <cellStyle name="표준 6 3 2" xfId="260" xr:uid="{00000000-0005-0000-0000-00008F010000}"/>
    <cellStyle name="표준 6 4" xfId="149" xr:uid="{00000000-0005-0000-0000-000090010000}"/>
    <cellStyle name="표준 6 4 2" xfId="261" xr:uid="{00000000-0005-0000-0000-000091010000}"/>
    <cellStyle name="표준 6 5" xfId="279" xr:uid="{00000000-0005-0000-0000-000092010000}"/>
    <cellStyle name="표준 7" xfId="275" xr:uid="{00000000-0005-0000-0000-000093010000}"/>
    <cellStyle name="표준 7 2" xfId="150" xr:uid="{00000000-0005-0000-0000-000094010000}"/>
    <cellStyle name="표준 7 2 2" xfId="262" xr:uid="{00000000-0005-0000-0000-000095010000}"/>
    <cellStyle name="표준 7 3" xfId="151" xr:uid="{00000000-0005-0000-0000-000096010000}"/>
    <cellStyle name="표준 7 3 2" xfId="263" xr:uid="{00000000-0005-0000-0000-000097010000}"/>
    <cellStyle name="표준 7 4" xfId="152" xr:uid="{00000000-0005-0000-0000-000098010000}"/>
    <cellStyle name="표준 7 4 2" xfId="264" xr:uid="{00000000-0005-0000-0000-000099010000}"/>
    <cellStyle name="표준 7 5" xfId="349" xr:uid="{00000000-0005-0000-0000-00009A010000}"/>
    <cellStyle name="표준 7 5 2" xfId="420" xr:uid="{00000000-0005-0000-0000-00009B010000}"/>
    <cellStyle name="표준 7 6" xfId="404" xr:uid="{00000000-0005-0000-0000-00009C010000}"/>
    <cellStyle name="표준 7 6 2" xfId="423" xr:uid="{00000000-0005-0000-0000-00009D010000}"/>
    <cellStyle name="표준 7 7" xfId="289" xr:uid="{00000000-0005-0000-0000-00009E010000}"/>
    <cellStyle name="표준 7 7 2" xfId="412" xr:uid="{00000000-0005-0000-0000-00009F010000}"/>
    <cellStyle name="표준 7 8" xfId="406" xr:uid="{00000000-0005-0000-0000-0000A0010000}"/>
    <cellStyle name="표준 8" xfId="292" xr:uid="{00000000-0005-0000-0000-0000A1010000}"/>
    <cellStyle name="표준 9" xfId="291" xr:uid="{00000000-0005-0000-0000-0000A2010000}"/>
    <cellStyle name="표준 9 2" xfId="414" xr:uid="{00000000-0005-0000-0000-0000A3010000}"/>
    <cellStyle name="표준_붙임5 전포로_하마정간 도로확장 보상금 변경산정조서(최종)" xfId="277" xr:uid="{00000000-0005-0000-0000-0000A4010000}"/>
    <cellStyle name="표준_용지조서(1)" xfId="155" xr:uid="{00000000-0005-0000-0000-0000A5010000}"/>
    <cellStyle name="표준_용지조서(1) 2" xfId="438" xr:uid="{4CF42E49-D152-4683-AB12-CFC3425F4E63}"/>
    <cellStyle name="표준_지장물조서(김해부원) 엑셀" xfId="154" xr:uid="{00000000-0005-0000-0000-0000A6010000}"/>
    <cellStyle name="합산" xfId="265" xr:uid="{00000000-0005-0000-0000-0000A7010000}"/>
    <cellStyle name="화폐기호" xfId="266" xr:uid="{00000000-0005-0000-0000-0000A8010000}"/>
    <cellStyle name="화폐기호0" xfId="267" xr:uid="{00000000-0005-0000-0000-0000A9010000}"/>
  </cellStyles>
  <dxfs count="76"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0000FF"/>
      </font>
      <fill>
        <patternFill>
          <bgColor rgb="FFFF0000"/>
        </patternFill>
      </fill>
    </dxf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0000FF"/>
      </font>
      <fill>
        <patternFill>
          <bgColor rgb="FFFF0000"/>
        </patternFill>
      </fill>
    </dxf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0000FF"/>
      </font>
      <fill>
        <patternFill>
          <bgColor rgb="FFFF0000"/>
        </patternFill>
      </fill>
    </dxf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0000FF"/>
      </font>
      <fill>
        <patternFill>
          <bgColor rgb="FFFF0000"/>
        </patternFill>
      </fill>
    </dxf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0000FF"/>
      </font>
    </dxf>
    <dxf>
      <font>
        <color rgb="FFFF0000"/>
      </font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00FF"/>
      </font>
    </dxf>
    <dxf>
      <font>
        <color rgb="FFFF0000"/>
      </font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0000FF"/>
      </font>
      <fill>
        <patternFill>
          <bgColor rgb="FFFF000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color rgb="FFFF0000"/>
      </font>
      <fill>
        <patternFill patternType="solid">
          <bgColor theme="0" tint="-0.34998626667073579"/>
        </patternFill>
      </fill>
    </dxf>
    <dxf>
      <font>
        <color rgb="FFFF0000"/>
      </font>
    </dxf>
    <dxf>
      <font>
        <color rgb="FF0000FF"/>
      </font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  <dxf>
      <font>
        <b/>
        <i val="0"/>
        <color rgb="FF0000FF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FF"/>
      <color rgb="FF009900"/>
      <color rgb="FFC2DFA5"/>
      <color rgb="FF33CC33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5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4.xml"/><Relationship Id="rId27" Type="http://schemas.openxmlformats.org/officeDocument/2006/relationships/styles" Target="styles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0</xdr:row>
      <xdr:rowOff>142873</xdr:rowOff>
    </xdr:from>
    <xdr:to>
      <xdr:col>4</xdr:col>
      <xdr:colOff>600075</xdr:colOff>
      <xdr:row>64</xdr:row>
      <xdr:rowOff>85725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190501" y="142873"/>
          <a:ext cx="7762874" cy="10915652"/>
        </a:xfrm>
        <a:prstGeom prst="rect">
          <a:avLst/>
        </a:prstGeom>
        <a:solidFill>
          <a:srgbClr val="DCE6F2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0" bIns="0" anchor="t"/>
        <a:lstStyle/>
        <a:p>
          <a:pPr algn="l" rtl="0">
            <a:defRPr sz="1000"/>
          </a:pPr>
          <a:endParaRPr lang="en-US" altLang="ko-KR" sz="1000" b="0" i="0" baseline="0">
            <a:effectLst/>
            <a:latin typeface="+mn-lt"/>
            <a:ea typeface="+mn-ea"/>
            <a:cs typeface="+mn-cs"/>
          </a:endParaRPr>
        </a:p>
        <a:p>
          <a:pPr algn="ctr" rtl="0">
            <a:defRPr sz="1000"/>
          </a:pPr>
          <a:r>
            <a:rPr lang="en-US" altLang="ko-KR" sz="2400" b="1" i="0" baseline="0">
              <a:effectLst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&lt; </a:t>
          </a:r>
          <a:r>
            <a:rPr lang="ko-KR" altLang="en-US" sz="2400" b="1" i="0" baseline="0">
              <a:effectLst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작 성 요 령 </a:t>
          </a:r>
          <a:r>
            <a:rPr lang="en-US" altLang="ko-KR" sz="2400" b="1" i="0" baseline="0">
              <a:effectLst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&gt;</a:t>
          </a:r>
          <a:r>
            <a:rPr lang="ko-KR" altLang="en-US" sz="2400" b="1" i="0" baseline="0">
              <a:effectLst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 </a:t>
          </a:r>
          <a:endParaRPr lang="en-US" altLang="ko-KR" sz="2400" b="1" i="0" baseline="0">
            <a:effectLst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  <a:p>
          <a:pPr algn="l" rtl="0">
            <a:defRPr sz="1000"/>
          </a:pPr>
          <a:r>
            <a:rPr lang="en-US" altLang="ko-KR" sz="11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l" rtl="0">
            <a:defRPr sz="1000"/>
          </a:pPr>
          <a:r>
            <a:rPr lang="en-US" altLang="ko-KR" sz="1100" b="1" i="0" u="none" strike="noStrike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en-US" altLang="ko-KR" sz="1100" b="1" i="0" u="none" strike="noStrike" baseline="0">
              <a:solidFill>
                <a:srgbClr val="FF0000"/>
              </a:solidFill>
              <a:latin typeface="돋움"/>
              <a:ea typeface="돋움"/>
            </a:rPr>
            <a:t>&lt;</a:t>
          </a:r>
          <a:r>
            <a:rPr lang="ko-KR" altLang="en-US" sz="1100" b="1" i="0" u="none" strike="noStrike" baseline="0">
              <a:solidFill>
                <a:srgbClr val="FF0000"/>
              </a:solidFill>
              <a:latin typeface="돋움"/>
              <a:ea typeface="돋움"/>
            </a:rPr>
            <a:t>기준일 : </a:t>
          </a:r>
          <a:r>
            <a:rPr lang="en-US" altLang="ko-KR" sz="1100" b="1" i="0" u="none" strike="noStrike" baseline="0">
              <a:solidFill>
                <a:srgbClr val="FF0000"/>
              </a:solidFill>
              <a:latin typeface="돋움"/>
              <a:ea typeface="돋움"/>
            </a:rPr>
            <a:t>2019.12.10.&gt;  </a:t>
          </a:r>
        </a:p>
        <a:p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 · 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회색</a:t>
          </a:r>
          <a:r>
            <a:rPr lang="en-US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셀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은 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자동</a:t>
          </a:r>
          <a:r>
            <a:rPr lang="ko-KR" altLang="ko-KR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서식이 들어</a:t>
          </a:r>
          <a:r>
            <a:rPr lang="ko-KR" altLang="en-US" sz="1100" b="1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가 있으므로 작성금지</a:t>
          </a:r>
          <a:endParaRPr lang="en-US" altLang="ko-KR" sz="1100" b="1">
            <a:solidFill>
              <a:srgbClr val="0000FF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 · 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사업부서는 하늘색 셀</a:t>
          </a:r>
          <a:r>
            <a:rPr lang="ko-KR" alt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작성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 baseline="0">
              <a:solidFill>
                <a:srgbClr val="009900"/>
              </a:solidFill>
              <a:effectLst/>
              <a:latin typeface="+mn-lt"/>
              <a:ea typeface="+mn-ea"/>
              <a:cs typeface="+mn-cs"/>
            </a:rPr>
            <a:t>보상부서는 흰</a:t>
          </a:r>
          <a:r>
            <a:rPr lang="ko-KR" altLang="ko-KR" sz="1100" b="1">
              <a:solidFill>
                <a:srgbClr val="009900"/>
              </a:solidFill>
              <a:effectLst/>
              <a:latin typeface="+mn-lt"/>
              <a:ea typeface="+mn-ea"/>
              <a:cs typeface="+mn-cs"/>
            </a:rPr>
            <a:t>색</a:t>
          </a:r>
          <a:r>
            <a:rPr lang="en-US" altLang="ko-KR" sz="1100" b="1">
              <a:solidFill>
                <a:srgbClr val="0099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rgbClr val="009900"/>
              </a:solidFill>
              <a:effectLst/>
              <a:latin typeface="+mn-lt"/>
              <a:ea typeface="+mn-ea"/>
              <a:cs typeface="+mn-cs"/>
            </a:rPr>
            <a:t>셀 작성</a:t>
          </a:r>
          <a:endParaRPr lang="ko-KR" altLang="ko-KR">
            <a:solidFill>
              <a:srgbClr val="009900"/>
            </a:solidFill>
            <a:effectLst/>
          </a:endParaRPr>
        </a:p>
        <a:p>
          <a:r>
            <a:rPr lang="ko-KR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 · 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물건별로 숨긴 열이</a:t>
          </a:r>
          <a:r>
            <a:rPr lang="en-US" altLang="ko-K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있으므로 숨기기 취소 후 작성</a:t>
          </a:r>
          <a:endParaRPr lang="en-US" altLang="ko-KR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ko-KR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 · 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숨긴 열은 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1,2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행이 노란색으로 표시되어 있으므로 작성 후 노란색 표시 셀은 다시 숨김 처리</a:t>
          </a:r>
          <a:endParaRPr lang="en-US" altLang="ko-KR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r>
            <a:rPr lang="ko-KR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 · </a:t>
          </a:r>
          <a:r>
            <a:rPr lang="ko-KR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데이터 취합을 위해</a:t>
          </a:r>
          <a:r>
            <a:rPr lang="en-US" altLang="ko-K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손실보상금 산정조서 탭의 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AX, AY</a:t>
          </a:r>
          <a:r>
            <a:rPr lang="ko-KR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열에 사업명</a:t>
          </a:r>
          <a:r>
            <a:rPr lang="en-US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ko-K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물건명 숨겨져 </a:t>
          </a:r>
          <a:r>
            <a:rPr lang="ko-KR" altLang="en-US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있으므로 주의</a:t>
          </a:r>
          <a:endParaRPr lang="en-US" altLang="ko-KR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 · </a:t>
          </a:r>
          <a:r>
            <a:rPr lang="ko-KR" alt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산정 및 지급조서 탭 중에 사업에 포함되지 않을 경우 해당 탭 삭제 처리 </a:t>
          </a:r>
          <a:endParaRPr lang="en-US" altLang="ko-KR" sz="1100" b="1" baseline="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 · </a:t>
          </a:r>
          <a:r>
            <a:rPr lang="ko-KR" altLang="ko-KR" sz="1100" b="1" baseline="0">
              <a:effectLst/>
              <a:latin typeface="+mn-lt"/>
              <a:ea typeface="+mn-ea"/>
              <a:cs typeface="+mn-cs"/>
            </a:rPr>
            <a:t>산정 및 지급조서 탭 중에 사업에 포함되는 물건이  없을 경우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분묘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잔여지 등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필요없는 탭 수정하여</a:t>
          </a:r>
          <a:r>
            <a:rPr lang="ko-KR" altLang="ko-KR" sz="1100" b="1" baseline="0">
              <a:effectLst/>
              <a:latin typeface="+mn-lt"/>
              <a:ea typeface="+mn-ea"/>
              <a:cs typeface="+mn-cs"/>
            </a:rPr>
            <a:t> 처리  </a:t>
          </a:r>
          <a:endParaRPr lang="ko-KR" altLang="ko-KR">
            <a:effectLst/>
          </a:endParaRPr>
        </a:p>
        <a:p>
          <a:endParaRPr lang="en-US" altLang="ko-KR" sz="1100" b="1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0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0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0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● </a:t>
          </a:r>
          <a:r>
            <a:rPr lang="ko-KR" altLang="en-US" sz="1100" b="1" i="0" u="none" strike="noStrike" baseline="0">
              <a:solidFill>
                <a:srgbClr val="0000FF"/>
              </a:solidFill>
              <a:latin typeface="돋움"/>
              <a:ea typeface="돋움"/>
            </a:rPr>
            <a:t>총괄</a:t>
          </a:r>
          <a:r>
            <a:rPr lang="ko-KR" altLang="en-US" sz="1100" b="0" i="0" u="none" strike="noStrike" baseline="0">
              <a:solidFill>
                <a:srgbClr val="0000FF"/>
              </a:solidFill>
              <a:latin typeface="돋움"/>
              <a:ea typeface="돋움"/>
            </a:rPr>
            <a:t> </a:t>
          </a:r>
          <a:endParaRPr lang="en-US" altLang="ko-KR" sz="1100" b="0" i="0" u="none" strike="noStrike" baseline="0">
            <a:solidFill>
              <a:srgbClr val="0000FF"/>
            </a:solidFill>
            <a:latin typeface="돋움"/>
            <a:ea typeface="돋움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자동으로 집계처리 됩니다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해당 되는 않은 물건은 열 전체 삭제 처리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수식 수정 시 배열수식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(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컨트롤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+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시프트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+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엔터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)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 처리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</a:rPr>
            <a:t>해당되는 물건이 없을 경우 수정한 물건에 해당하는 셀의 물건명 수정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● </a:t>
          </a:r>
          <a:r>
            <a:rPr lang="ko-KR" altLang="en-US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개인별총괄</a:t>
          </a:r>
          <a:endParaRPr lang="en-US" altLang="ko-KR" sz="1100" b="1" i="0" baseline="0">
            <a:solidFill>
              <a:srgbClr val="0000FF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탭 후반 노란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색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(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개인별 총괄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)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탭에서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A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열 선택 후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중복값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제거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이름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복사해서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개이별총괄 탭에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값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붙여넣기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빈셀 삭제</a:t>
          </a:r>
          <a:endParaRPr lang="ko-KR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ko-KR" altLang="ko-KR" sz="1100" b="1" i="0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i="0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i="0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● </a:t>
          </a:r>
          <a:r>
            <a:rPr lang="ko-KR" altLang="en-US" sz="1100" b="1" i="0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토지</a:t>
          </a:r>
          <a:endParaRPr lang="en-US" altLang="ko-KR" sz="1100" b="1" i="0" baseline="0">
            <a:solidFill>
              <a:srgbClr val="C00000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용도지역 및 지역은 탭 후반 참고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(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지역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,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구역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,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지구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) ,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참고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(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토지이용계획원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) 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탭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표준지공시지가와 개별요인은 감정평가업자별로 차이가 크지 않으므로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1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개 감정평가 결과만 작성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주민등록번호는 재산세 과세자료 작성에 필요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공탁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,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등기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,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취득방법은 완료보고 후 작성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ko-KR" altLang="ko-KR" sz="1100" b="1" i="0" baseline="0">
              <a:solidFill>
                <a:srgbClr val="0099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i="0" baseline="0">
              <a:solidFill>
                <a:srgbClr val="0099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i="0" baseline="0">
              <a:solidFill>
                <a:srgbClr val="009900"/>
              </a:solidFill>
              <a:effectLst/>
              <a:latin typeface="+mn-lt"/>
              <a:ea typeface="+mn-ea"/>
              <a:cs typeface="+mn-cs"/>
            </a:rPr>
            <a:t>●</a:t>
          </a:r>
          <a:r>
            <a:rPr lang="en-US" altLang="ko-KR" sz="1100" b="1" i="0" baseline="0">
              <a:solidFill>
                <a:srgbClr val="0099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i="0" baseline="0">
              <a:solidFill>
                <a:srgbClr val="009900"/>
              </a:solidFill>
              <a:effectLst/>
              <a:latin typeface="+mn-lt"/>
              <a:ea typeface="+mn-ea"/>
              <a:cs typeface="+mn-cs"/>
            </a:rPr>
            <a:t>지장물</a:t>
          </a:r>
          <a:endParaRPr lang="en-US" altLang="ko-KR" sz="1100" b="1" i="0" baseline="0">
            <a:solidFill>
              <a:srgbClr val="009900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보상단가 입력시 여러 물건을 일괄해서 평가하는 경우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  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처음 물건 단가에 총괄 단가를 입력하고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,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포함되는 이하 물건들 단가는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"</a:t>
          </a:r>
          <a:r>
            <a:rPr lang="en-US" altLang="ko-KR" sz="1100" b="1" i="0" u="none" strike="noStrike" baseline="0">
              <a:solidFill>
                <a:srgbClr val="009900"/>
              </a:solidFill>
              <a:latin typeface="돋움"/>
              <a:ea typeface="돋움"/>
              <a:cs typeface="+mn-cs"/>
            </a:rPr>
            <a:t>↑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"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입력</a:t>
          </a: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다른물건에 포함하여 평가한 경우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"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건물가격에 </a:t>
          </a:r>
          <a:r>
            <a:rPr lang="ko-KR" altLang="en-US" sz="1100" b="1" i="0" u="none" strike="noStrike" baseline="0">
              <a:solidFill>
                <a:srgbClr val="009900"/>
              </a:solidFill>
              <a:latin typeface="돋움"/>
              <a:ea typeface="돋움"/>
              <a:cs typeface="+mn-cs"/>
            </a:rPr>
            <a:t>포함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", "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하우스 가격에 </a:t>
          </a:r>
          <a:r>
            <a:rPr lang="ko-KR" altLang="en-US" sz="1100" b="1" i="0" u="none" strike="noStrike" baseline="0">
              <a:solidFill>
                <a:srgbClr val="009900"/>
              </a:solidFill>
              <a:latin typeface="돋움"/>
              <a:ea typeface="돋움"/>
              <a:cs typeface="+mn-cs"/>
            </a:rPr>
            <a:t>포함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"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형태로 입력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단가 입력부분의 메모 참고하시면 됩니다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.</a:t>
          </a:r>
        </a:p>
        <a:p>
          <a:pPr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baseline="0">
              <a:effectLst/>
              <a:latin typeface="+mn-lt"/>
              <a:ea typeface="+mn-ea"/>
              <a:cs typeface="+mn-cs"/>
            </a:rPr>
            <a:t>  </a:t>
          </a: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● </a:t>
          </a:r>
          <a:r>
            <a:rPr lang="ko-KR" altLang="en-US" sz="1100" b="1" i="0" baseline="0">
              <a:effectLst/>
              <a:latin typeface="+mn-lt"/>
              <a:ea typeface="+mn-ea"/>
              <a:cs typeface="+mn-cs"/>
            </a:rPr>
            <a:t>영업보상</a:t>
          </a:r>
          <a:r>
            <a:rPr lang="en-US" altLang="ko-KR" sz="1100" b="1" i="0" baseline="0">
              <a:effectLst/>
              <a:latin typeface="+mn-lt"/>
              <a:ea typeface="+mn-ea"/>
              <a:cs typeface="+mn-cs"/>
            </a:rPr>
            <a:t>  </a:t>
          </a: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지장물 작성요령과 동일</a:t>
          </a:r>
          <a:endParaRPr lang="ko-KR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● </a:t>
          </a:r>
          <a:r>
            <a:rPr lang="ko-KR" altLang="en-US" sz="1100" b="1" i="0" baseline="0">
              <a:effectLst/>
              <a:latin typeface="+mn-lt"/>
              <a:ea typeface="+mn-ea"/>
              <a:cs typeface="+mn-cs"/>
            </a:rPr>
            <a:t>농업보상</a:t>
          </a:r>
          <a:endParaRPr lang="en-US" altLang="ko-KR" sz="1100" b="1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탭 후반 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노란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색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농업손실액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탭에서 </a:t>
          </a:r>
          <a:endParaRPr lang="en-US" altLang="ko-KR" sz="1100" b="1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도별 농업총수입 중 농작물 수입 현행화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도별 표본농가현황 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중 경지면적 현행화</a:t>
          </a:r>
          <a:endParaRPr lang="ko-KR" altLang="ko-KR" sz="1100" b="1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● </a:t>
          </a:r>
          <a:r>
            <a:rPr lang="ko-KR" altLang="en-US" sz="1100" b="1" i="0" baseline="0">
              <a:effectLst/>
              <a:latin typeface="+mn-lt"/>
              <a:ea typeface="+mn-ea"/>
              <a:cs typeface="+mn-cs"/>
            </a:rPr>
            <a:t>지하사용권 </a:t>
          </a:r>
          <a:endParaRPr lang="en-US" altLang="ko-KR" sz="1100" b="1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공부상 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면적과 보상면적의 차이가 나므로 주의</a:t>
          </a:r>
          <a:endParaRPr lang="ko-KR" altLang="ko-KR" sz="1100" b="1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● </a:t>
          </a:r>
          <a:r>
            <a:rPr lang="ko-KR" altLang="en-US" sz="1100" b="1" i="0" baseline="0">
              <a:effectLst/>
              <a:latin typeface="+mn-lt"/>
              <a:ea typeface="+mn-ea"/>
              <a:cs typeface="+mn-cs"/>
            </a:rPr>
            <a:t>주거이전비</a:t>
          </a:r>
          <a:endParaRPr lang="en-US" altLang="ko-KR" sz="1100" b="1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탭 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후반 노란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색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주거이전비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effectLst/>
              <a:latin typeface="+mn-lt"/>
              <a:ea typeface="+mn-ea"/>
              <a:cs typeface="+mn-cs"/>
            </a:rPr>
            <a:t>탭에서 </a:t>
          </a:r>
          <a:r>
            <a:rPr lang="en-US" altLang="ko-KR" sz="1100" b="1"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>
              <a:effectLst/>
              <a:latin typeface="+mn-lt"/>
              <a:ea typeface="+mn-ea"/>
              <a:cs typeface="+mn-cs"/>
            </a:rPr>
            <a:t>현행화    </a:t>
          </a:r>
          <a:endParaRPr lang="en-US" altLang="ko-KR" sz="1100" b="1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주거이전비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매년 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1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회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), 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이사비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매년 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2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회</a:t>
          </a:r>
          <a:r>
            <a:rPr lang="en-US" altLang="ko-KR" sz="1100" b="1" baseline="0"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1" baseline="0">
              <a:effectLst/>
              <a:latin typeface="+mn-lt"/>
              <a:ea typeface="+mn-ea"/>
              <a:cs typeface="+mn-cs"/>
            </a:rPr>
            <a:t>흰색 셀 부분 현행화 </a:t>
          </a:r>
          <a:endParaRPr lang="ko-KR" altLang="ko-K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● </a:t>
          </a:r>
          <a:r>
            <a:rPr lang="ko-KR" altLang="en-US" sz="1100" b="1" i="0" baseline="0">
              <a:effectLst/>
              <a:latin typeface="+mn-lt"/>
              <a:ea typeface="+mn-ea"/>
              <a:cs typeface="+mn-cs"/>
            </a:rPr>
            <a:t>분묘</a:t>
          </a:r>
          <a:endParaRPr lang="en-US" altLang="ko-KR" sz="1100" b="1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탭 후반 노란색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(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분묘보상액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)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탭에서 </a:t>
          </a: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</a:t>
          </a:r>
          <a:r>
            <a:rPr lang="ko-KR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현행화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분묘번호별로 석축보상과 같이 있는 경우가 많으므로 수기로 작성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● </a:t>
          </a:r>
          <a:r>
            <a:rPr lang="ko-KR" altLang="en-US" sz="1100" b="1" i="0" baseline="0">
              <a:effectLst/>
              <a:latin typeface="+mn-lt"/>
              <a:ea typeface="+mn-ea"/>
              <a:cs typeface="+mn-cs"/>
            </a:rPr>
            <a:t>잔여지</a:t>
          </a: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endParaRPr lang="en-US" altLang="ko-KR" sz="1100" b="1" i="0" baseline="0"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토지 작성요령과 동일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100" b="1" i="0" baseline="0">
              <a:effectLst/>
              <a:latin typeface="+mn-lt"/>
              <a:ea typeface="+mn-ea"/>
              <a:cs typeface="+mn-cs"/>
            </a:rPr>
            <a:t>  </a:t>
          </a:r>
          <a:r>
            <a:rPr lang="ko-KR" altLang="ko-KR" sz="1100" b="1" i="0" baseline="0">
              <a:effectLst/>
              <a:latin typeface="+mn-lt"/>
              <a:ea typeface="+mn-ea"/>
              <a:cs typeface="+mn-cs"/>
            </a:rPr>
            <a:t>● 잔여지</a:t>
          </a:r>
          <a:r>
            <a:rPr lang="en-US" altLang="ko-KR" sz="1100" b="1" i="0" baseline="0"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i="0" baseline="0">
              <a:effectLst/>
              <a:latin typeface="+mn-lt"/>
              <a:ea typeface="+mn-ea"/>
              <a:cs typeface="+mn-cs"/>
            </a:rPr>
            <a:t>지장물</a:t>
          </a:r>
          <a:endParaRPr lang="ko-KR" altLang="ko-KR" sz="1100" b="1" i="0" baseline="0">
            <a:effectLst/>
            <a:latin typeface="+mn-lt"/>
            <a:ea typeface="+mn-ea"/>
            <a:cs typeface="+mn-cs"/>
          </a:endParaRPr>
        </a:p>
        <a:p>
          <a:pPr>
            <a:lnSpc>
              <a:spcPct val="100000"/>
            </a:lnSpc>
            <a:spcBef>
              <a:spcPts val="0"/>
            </a:spcBef>
            <a:spcAft>
              <a:spcPts val="0"/>
            </a:spcAft>
          </a:pPr>
          <a:r>
            <a:rPr lang="en-US" altLang="ko-KR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  - </a:t>
          </a:r>
          <a:r>
            <a:rPr lang="ko-KR" altLang="en-US" sz="1100" b="1" i="0" u="none" strike="noStrike" baseline="0">
              <a:solidFill>
                <a:srgbClr val="000000"/>
              </a:solidFill>
              <a:latin typeface="돋움"/>
              <a:ea typeface="돋움"/>
              <a:cs typeface="+mn-cs"/>
            </a:rPr>
            <a:t>지장물 작성요령과 동일 </a:t>
          </a:r>
          <a:endParaRPr lang="en-US" altLang="ko-KR" sz="1100" b="1" i="0" u="none" strike="noStrike" baseline="0">
            <a:solidFill>
              <a:srgbClr val="000000"/>
            </a:solidFill>
            <a:latin typeface="돋움"/>
            <a:ea typeface="돋움"/>
            <a:cs typeface="+mn-cs"/>
          </a:endParaRPr>
        </a:p>
        <a:p>
          <a:endParaRPr lang="en-US" altLang="ko-KR" sz="800" b="1">
            <a:effectLst/>
            <a:latin typeface="+mn-lt"/>
            <a:ea typeface="+mn-ea"/>
            <a:cs typeface="+mn-cs"/>
          </a:endParaRPr>
        </a:p>
        <a:p>
          <a:r>
            <a:rPr lang="en-US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  ※ </a:t>
          </a:r>
          <a:r>
            <a:rPr lang="ko-KR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오류나 수정사항</a:t>
          </a:r>
          <a:r>
            <a:rPr lang="ko-KR" altLang="en-US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은 </a:t>
          </a:r>
          <a:r>
            <a:rPr lang="ko-KR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부산시 건설본부</a:t>
          </a:r>
          <a:r>
            <a:rPr lang="en-US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보상</a:t>
          </a:r>
          <a:r>
            <a:rPr lang="en-US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ko-KR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팀 </a:t>
          </a:r>
          <a:r>
            <a:rPr lang="en-US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(051-888-6085)</a:t>
          </a:r>
          <a:r>
            <a:rPr lang="ko-KR" altLang="en-US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으로 연락바랍니다</a:t>
          </a:r>
          <a:r>
            <a:rPr lang="en-US" altLang="ko-KR" sz="1100" b="1" i="0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914400</xdr:colOff>
      <xdr:row>0</xdr:row>
      <xdr:rowOff>57151</xdr:rowOff>
    </xdr:from>
    <xdr:to>
      <xdr:col>2</xdr:col>
      <xdr:colOff>285748</xdr:colOff>
      <xdr:row>3</xdr:row>
      <xdr:rowOff>119061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>
          <a:stCxn id="4" idx="1"/>
        </xdr:cNvCxnSpPr>
      </xdr:nvCxnSpPr>
      <xdr:spPr>
        <a:xfrm flipH="1" flipV="1">
          <a:off x="914400" y="57151"/>
          <a:ext cx="781048" cy="57626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285748</xdr:colOff>
      <xdr:row>2</xdr:row>
      <xdr:rowOff>114299</xdr:rowOff>
    </xdr:from>
    <xdr:to>
      <xdr:col>5</xdr:col>
      <xdr:colOff>361950</xdr:colOff>
      <xdr:row>4</xdr:row>
      <xdr:rowOff>123823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695448" y="457199"/>
          <a:ext cx="4991102" cy="352424"/>
        </a:xfrm>
        <a:prstGeom prst="rect">
          <a:avLst/>
        </a:prstGeom>
        <a:solidFill>
          <a:srgbClr val="FFFF00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 b="1">
              <a:solidFill>
                <a:srgbClr val="0000FF"/>
              </a:solidFill>
            </a:rPr>
            <a:t>A</a:t>
          </a:r>
          <a:r>
            <a:rPr lang="ko-KR" altLang="en-US" sz="1100" b="1">
              <a:solidFill>
                <a:srgbClr val="0000FF"/>
              </a:solidFill>
            </a:rPr>
            <a:t>열 선택</a:t>
          </a:r>
          <a:r>
            <a:rPr lang="ko-KR" altLang="en-US" sz="1100" b="1" baseline="0">
              <a:solidFill>
                <a:srgbClr val="0000FF"/>
              </a:solidFill>
            </a:rPr>
            <a:t> → 데이터  중복된 항목 제거</a:t>
          </a:r>
          <a:r>
            <a:rPr lang="en-US" altLang="ko-KR" sz="1100" b="1" baseline="0">
              <a:solidFill>
                <a:srgbClr val="0000FF"/>
              </a:solidFill>
            </a:rPr>
            <a:t> </a:t>
          </a:r>
          <a:r>
            <a:rPr lang="ko-KR" altLang="ko-K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→ </a:t>
          </a:r>
          <a:r>
            <a:rPr lang="en-US" altLang="ko-KR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0000FF"/>
              </a:solidFill>
              <a:effectLst/>
              <a:latin typeface="+mn-lt"/>
              <a:ea typeface="+mn-ea"/>
              <a:cs typeface="+mn-cs"/>
            </a:rPr>
            <a:t>개인별총괄 탭에 값만 붙여넣기</a:t>
          </a:r>
          <a:endParaRPr lang="en-US" altLang="ko-KR" sz="1100" b="1" baseline="0">
            <a:solidFill>
              <a:srgbClr val="0000FF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843642</xdr:colOff>
      <xdr:row>1</xdr:row>
      <xdr:rowOff>143329</xdr:rowOff>
    </xdr:from>
    <xdr:to>
      <xdr:col>7</xdr:col>
      <xdr:colOff>985157</xdr:colOff>
      <xdr:row>2</xdr:row>
      <xdr:rowOff>228600</xdr:rowOff>
    </xdr:to>
    <xdr:cxnSp macro="">
      <xdr:nvCxnSpPr>
        <xdr:cNvPr id="2" name="꺾인 연결선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CxnSpPr/>
      </xdr:nvCxnSpPr>
      <xdr:spPr>
        <a:xfrm flipV="1">
          <a:off x="5317671" y="322943"/>
          <a:ext cx="2144486" cy="400957"/>
        </a:xfrm>
        <a:prstGeom prst="bentConnector3">
          <a:avLst/>
        </a:prstGeom>
        <a:ln>
          <a:solidFill>
            <a:schemeClr val="tx1"/>
          </a:solidFill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846930</xdr:colOff>
      <xdr:row>2</xdr:row>
      <xdr:rowOff>224518</xdr:rowOff>
    </xdr:from>
    <xdr:to>
      <xdr:col>5</xdr:col>
      <xdr:colOff>846930</xdr:colOff>
      <xdr:row>5</xdr:row>
      <xdr:rowOff>9525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CxnSpPr/>
      </xdr:nvCxnSpPr>
      <xdr:spPr>
        <a:xfrm flipV="1">
          <a:off x="5313475" y="717777"/>
          <a:ext cx="0" cy="723900"/>
        </a:xfrm>
        <a:prstGeom prst="line">
          <a:avLst/>
        </a:prstGeom>
        <a:ln>
          <a:solidFill>
            <a:schemeClr val="tx1"/>
          </a:solidFill>
          <a:tailEnd type="non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990174</xdr:colOff>
      <xdr:row>1</xdr:row>
      <xdr:rowOff>136585</xdr:rowOff>
    </xdr:from>
    <xdr:to>
      <xdr:col>6</xdr:col>
      <xdr:colOff>919843</xdr:colOff>
      <xdr:row>1</xdr:row>
      <xdr:rowOff>136585</xdr:rowOff>
    </xdr:to>
    <xdr:cxnSp macro="">
      <xdr:nvCxnSpPr>
        <xdr:cNvPr id="6" name="직선 연결선 5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CxnSpPr/>
      </xdr:nvCxnSpPr>
      <xdr:spPr>
        <a:xfrm>
          <a:off x="5464203" y="316199"/>
          <a:ext cx="931154" cy="0"/>
        </a:xfrm>
        <a:prstGeom prst="line">
          <a:avLst/>
        </a:prstGeom>
        <a:ln cap="flat">
          <a:solidFill>
            <a:schemeClr val="tx1"/>
          </a:solidFill>
          <a:tailEnd type="non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511628</xdr:colOff>
      <xdr:row>2</xdr:row>
      <xdr:rowOff>5443</xdr:rowOff>
    </xdr:from>
    <xdr:to>
      <xdr:col>8</xdr:col>
      <xdr:colOff>517071</xdr:colOff>
      <xdr:row>2</xdr:row>
      <xdr:rowOff>310243</xdr:rowOff>
    </xdr:to>
    <xdr:cxnSp macro="">
      <xdr:nvCxnSpPr>
        <xdr:cNvPr id="9" name="직선 연결선 8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CxnSpPr/>
      </xdr:nvCxnSpPr>
      <xdr:spPr>
        <a:xfrm>
          <a:off x="7990114" y="500743"/>
          <a:ext cx="5443" cy="304800"/>
        </a:xfrm>
        <a:prstGeom prst="line">
          <a:avLst/>
        </a:prstGeom>
        <a:ln cap="flat">
          <a:solidFill>
            <a:schemeClr val="tx1"/>
          </a:solidFill>
          <a:headEnd type="arrow"/>
          <a:tailEnd type="non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25</xdr:row>
      <xdr:rowOff>0</xdr:rowOff>
    </xdr:from>
    <xdr:to>
      <xdr:col>7</xdr:col>
      <xdr:colOff>8283</xdr:colOff>
      <xdr:row>26</xdr:row>
      <xdr:rowOff>173934</xdr:rowOff>
    </xdr:to>
    <xdr:cxnSp macro="">
      <xdr:nvCxnSpPr>
        <xdr:cNvPr id="18" name="꺾인 연결선 1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CxnSpPr/>
      </xdr:nvCxnSpPr>
      <xdr:spPr>
        <a:xfrm>
          <a:off x="4464326" y="7735957"/>
          <a:ext cx="2012674" cy="488673"/>
        </a:xfrm>
        <a:prstGeom prst="bentConnector3">
          <a:avLst/>
        </a:prstGeom>
        <a:ln>
          <a:solidFill>
            <a:schemeClr val="tx1"/>
          </a:solidFill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26</xdr:row>
      <xdr:rowOff>173934</xdr:rowOff>
    </xdr:from>
    <xdr:to>
      <xdr:col>7</xdr:col>
      <xdr:colOff>0</xdr:colOff>
      <xdr:row>27</xdr:row>
      <xdr:rowOff>306456</xdr:rowOff>
    </xdr:to>
    <xdr:cxnSp macro="">
      <xdr:nvCxnSpPr>
        <xdr:cNvPr id="20" name="꺾인 연결선 19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CxnSpPr/>
      </xdr:nvCxnSpPr>
      <xdr:spPr>
        <a:xfrm flipV="1">
          <a:off x="4464326" y="8224630"/>
          <a:ext cx="2004391" cy="447261"/>
        </a:xfrm>
        <a:prstGeom prst="bentConnector3">
          <a:avLst/>
        </a:prstGeom>
        <a:ln>
          <a:solidFill>
            <a:schemeClr val="tx1"/>
          </a:solidFill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4</xdr:row>
      <xdr:rowOff>228600</xdr:rowOff>
    </xdr:from>
    <xdr:to>
      <xdr:col>5</xdr:col>
      <xdr:colOff>57150</xdr:colOff>
      <xdr:row>5</xdr:row>
      <xdr:rowOff>171451</xdr:rowOff>
    </xdr:to>
    <xdr:cxnSp macro="">
      <xdr:nvCxnSpPr>
        <xdr:cNvPr id="3" name="직선 화살표 연결선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CxnSpPr/>
      </xdr:nvCxnSpPr>
      <xdr:spPr>
        <a:xfrm flipV="1">
          <a:off x="6962775" y="1552575"/>
          <a:ext cx="1057275" cy="32385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1514475</xdr:colOff>
      <xdr:row>6</xdr:row>
      <xdr:rowOff>200025</xdr:rowOff>
    </xdr:from>
    <xdr:to>
      <xdr:col>5</xdr:col>
      <xdr:colOff>76200</xdr:colOff>
      <xdr:row>10</xdr:row>
      <xdr:rowOff>200025</xdr:rowOff>
    </xdr:to>
    <xdr:cxnSp macro="">
      <xdr:nvCxnSpPr>
        <xdr:cNvPr id="7" name="직선 화살표 연결선 6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CxnSpPr/>
      </xdr:nvCxnSpPr>
      <xdr:spPr>
        <a:xfrm>
          <a:off x="6943725" y="2286000"/>
          <a:ext cx="1095375" cy="1524000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1610</xdr:colOff>
      <xdr:row>1</xdr:row>
      <xdr:rowOff>197069</xdr:rowOff>
    </xdr:from>
    <xdr:to>
      <xdr:col>3</xdr:col>
      <xdr:colOff>546339</xdr:colOff>
      <xdr:row>2</xdr:row>
      <xdr:rowOff>197689</xdr:rowOff>
    </xdr:to>
    <xdr:cxnSp macro="">
      <xdr:nvCxnSpPr>
        <xdr:cNvPr id="32" name="꺾인 연결선 31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CxnSpPr/>
      </xdr:nvCxnSpPr>
      <xdr:spPr>
        <a:xfrm>
          <a:off x="5429063" y="376786"/>
          <a:ext cx="544729" cy="381620"/>
        </a:xfrm>
        <a:prstGeom prst="bentConnector3">
          <a:avLst/>
        </a:prstGeom>
        <a:ln>
          <a:solidFill>
            <a:schemeClr val="tx1"/>
          </a:solidFill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797944</xdr:colOff>
      <xdr:row>2</xdr:row>
      <xdr:rowOff>188715</xdr:rowOff>
    </xdr:from>
    <xdr:to>
      <xdr:col>2</xdr:col>
      <xdr:colOff>797944</xdr:colOff>
      <xdr:row>4</xdr:row>
      <xdr:rowOff>0</xdr:rowOff>
    </xdr:to>
    <xdr:cxnSp macro="">
      <xdr:nvCxnSpPr>
        <xdr:cNvPr id="49" name="직선 연결선 48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CxnSpPr/>
      </xdr:nvCxnSpPr>
      <xdr:spPr>
        <a:xfrm flipV="1">
          <a:off x="4836544" y="750690"/>
          <a:ext cx="0" cy="573285"/>
        </a:xfrm>
        <a:prstGeom prst="line">
          <a:avLst/>
        </a:prstGeom>
        <a:ln>
          <a:solidFill>
            <a:schemeClr val="tx1"/>
          </a:solidFill>
          <a:tailEnd type="non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788789</xdr:colOff>
      <xdr:row>2</xdr:row>
      <xdr:rowOff>196455</xdr:rowOff>
    </xdr:from>
    <xdr:to>
      <xdr:col>3</xdr:col>
      <xdr:colOff>279797</xdr:colOff>
      <xdr:row>2</xdr:row>
      <xdr:rowOff>196455</xdr:rowOff>
    </xdr:to>
    <xdr:cxnSp macro="">
      <xdr:nvCxnSpPr>
        <xdr:cNvPr id="50" name="직선 연결선 49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CxnSpPr/>
      </xdr:nvCxnSpPr>
      <xdr:spPr>
        <a:xfrm>
          <a:off x="4827984" y="759025"/>
          <a:ext cx="881063" cy="0"/>
        </a:xfrm>
        <a:prstGeom prst="line">
          <a:avLst/>
        </a:prstGeom>
        <a:ln cap="flat">
          <a:solidFill>
            <a:schemeClr val="tx1"/>
          </a:solidFill>
          <a:tailEnd type="non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4</xdr:col>
      <xdr:colOff>123825</xdr:colOff>
      <xdr:row>1</xdr:row>
      <xdr:rowOff>9525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381000"/>
          <a:ext cx="153352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200025</xdr:colOff>
      <xdr:row>1</xdr:row>
      <xdr:rowOff>85725</xdr:rowOff>
    </xdr:from>
    <xdr:to>
      <xdr:col>4</xdr:col>
      <xdr:colOff>495300</xdr:colOff>
      <xdr:row>22</xdr:row>
      <xdr:rowOff>133350</xdr:rowOff>
    </xdr:to>
    <xdr:pic>
      <xdr:nvPicPr>
        <xdr:cNvPr id="5" name="_x68508808" descr="EMB000062a05943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69" t="21661" r="71700" b="9372"/>
        <a:stretch>
          <a:fillRect/>
        </a:stretch>
      </xdr:blipFill>
      <xdr:spPr bwMode="auto">
        <a:xfrm>
          <a:off x="200025" y="523875"/>
          <a:ext cx="7029450" cy="838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5</xdr:row>
      <xdr:rowOff>38100</xdr:rowOff>
    </xdr:from>
    <xdr:to>
      <xdr:col>15</xdr:col>
      <xdr:colOff>285749</xdr:colOff>
      <xdr:row>42</xdr:row>
      <xdr:rowOff>116849</xdr:rowOff>
    </xdr:to>
    <xdr:pic>
      <xdr:nvPicPr>
        <xdr:cNvPr id="2" name="_x233259744" descr="DRW00001dc4146d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133475"/>
          <a:ext cx="11610974" cy="64223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41;&#49472;DATA/&#54861;&#51452;&#51076;/Book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9688;&#47560;&#51012;&#46020;&#49884;&#44228;&#54925;&#46020;&#47196;/&#49892;&#49884;&#49444;&#44228;/&#49688;&#47049;/&#48373;&#49324;&#48376;%20&#54252;&#51109;&#44277;-000-&#54252;&#51109;&#44277;&#49688;&#47049;&#51665;&#4422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540;&#54840;\&#44277;&#50976;(d)\00project\&#51088;&#47308;\&#52384;&#44144;&#4427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h00\&#54868;&#51204;&#51648;&#48169;&#49328;&#50629;&#45800;&#51648;\&#49688;&#47049;&#49328;&#52636;&#49436;\&#54252;&#51109;&#44277;\&#54252;&#51109;&#44277;-001-&#54364;&#51456;&#52264;&#46020;&#4851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-lkh\PROJECT(E)\project\SK&#51200;&#50976;&#49548;~&#54644;&#50577;&#45824;&#54617;&#44036;%20&#46020;&#47196;&#44060;&#49444;&#44277;&#49324;\&#49688;&#47049;&#49328;&#52636;&#49436;\&#48176;&#49688;&#44277;\&#48176;&#49688;&#44277;&#52509;&#44292;&#51665;&#4422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-lkh\PROJECT(E)\project\SK&#51200;&#50976;&#49548;~&#54644;&#50577;&#45824;&#54617;&#44036;%20&#46020;&#47196;&#44060;&#49444;&#44277;&#49324;\&#52280;&#44256;&#51088;&#47308;\2.&#49688;&#47049;&#49328;&#52636;&#49436;\3.&#48176;&#49688;&#44277;\&#48176;&#49688;&#44277;&#52509;&#44292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-khj\&#54868;&#51204;&#49328;&#45800;\04&#50724;&#44284;&#51109;&#45784;\&#54868;&#51204;&#49328;&#45800;\&#49688;&#47049;\&#54252;&#51109;&#49688;&#47049;&#51665;&#44228;-&#54364;&#51456;&#52264;&#46020;&#4851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깨기"/>
      <sheetName val="구조물"/>
      <sheetName val="집계"/>
      <sheetName val="COPING"/>
      <sheetName val="전기일위대가"/>
      <sheetName val="Y-WORK"/>
      <sheetName val="안산기계장치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집계표(세로)"/>
      <sheetName val="내역서적용수량집계표(가로)"/>
      <sheetName val="포장공자재집계표"/>
      <sheetName val="시멘트 및 골재량산출"/>
      <sheetName val="아스팔트포장재료집계표"/>
      <sheetName val="아스팔트포장재료 단위수량"/>
      <sheetName val="포장공수량집계표"/>
      <sheetName val="타공종이월수량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1 : 1</v>
          </cell>
        </row>
        <row r="5">
          <cell r="B5" t="str">
            <v>1 : 2</v>
          </cell>
        </row>
        <row r="6">
          <cell r="B6" t="str">
            <v>1 : 3</v>
          </cell>
        </row>
        <row r="7">
          <cell r="B7" t="str">
            <v>1 : 4</v>
          </cell>
        </row>
        <row r="8">
          <cell r="B8" t="str">
            <v>1 : 5</v>
          </cell>
        </row>
        <row r="9">
          <cell r="B9" t="str">
            <v>1 : 13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집계표(가로)"/>
      <sheetName val="적용 단위수량"/>
      <sheetName val="폐기물처리수량집계표"/>
      <sheetName val="깨기수량집계표"/>
      <sheetName val="타공종이기이월수량"/>
      <sheetName val="건축물철거수량산출"/>
      <sheetName val="건물철거-기타"/>
      <sheetName val="건물철거-작업용"/>
      <sheetName val="건물철거"/>
      <sheetName val="건물철거(75호 제외전)"/>
      <sheetName val="기존구조물깨기-수량집계표"/>
      <sheetName val="기존석축헐기-집계"/>
      <sheetName val="기본보도블럭헐기수량집계"/>
      <sheetName val="기존석축헐기-현황"/>
      <sheetName val="기존옹벽깨기-집계"/>
      <sheetName val="기존옹벽깨기-현황"/>
      <sheetName val="기존옹벽깨기-단위수량"/>
      <sheetName val="※옹벽깨기단위수량(출력하지마)※"/>
      <sheetName val="기존석축 및 옹벽깨기-현황도"/>
      <sheetName val="기존포장깨기-집계"/>
      <sheetName val="기존포장깨기-ASP"/>
      <sheetName val="기존포장깨기-Con'c"/>
      <sheetName val="기존포장깨기-현황"/>
      <sheetName val="기존측구깨기-집계"/>
      <sheetName val="기존측구깨기-현황"/>
      <sheetName val="기존측구깨기-단위수량"/>
      <sheetName val="기타배수구조물깨기-집계"/>
      <sheetName val="기존배수관깨기-현황"/>
      <sheetName val="기존집수정깨기-현황"/>
      <sheetName val="기타배수구조물깨기-현황"/>
      <sheetName val="기타배수구조물깨기-단위수량"/>
      <sheetName val="기존맨홀깨기-집계"/>
      <sheetName val="기존맨홀깨기-현황"/>
      <sheetName val="기존맨홀깨기-단위수량"/>
      <sheetName val="기타해상혼합폐기물처리"/>
      <sheetName val="기타구조물깨기-집계"/>
      <sheetName val="기타구조물깨기-현황"/>
      <sheetName val="기타구조물깨기-단위수량"/>
      <sheetName val="주beam"/>
      <sheetName val="신규단가산출"/>
      <sheetName val="슬래브 -연속(3경간)"/>
      <sheetName val="데이타"/>
      <sheetName val="식재인부"/>
      <sheetName val="토공총괄표"/>
      <sheetName val="※참고자료※"/>
      <sheetName val="가도공"/>
      <sheetName val="24분기"/>
    </sheetNames>
    <sheetDataSet>
      <sheetData sheetId="0" refreshError="1"/>
      <sheetData sheetId="1" refreshError="1"/>
      <sheetData sheetId="2"/>
      <sheetData sheetId="3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장수량집계표-표준차도부(ASP)"/>
      <sheetName val="포장면적집계표-표준차도부(ASP)"/>
      <sheetName val="표준차도부연장집계-ASP"/>
      <sheetName val="표준차도부연장조서-ASP"/>
      <sheetName val="__▣보도포장수량집계표-표준차도부"/>
      <sheetName val="보도포장수량집계표-표준차도부"/>
      <sheetName val="보도포장형식별면적집계표-표준차도부"/>
      <sheetName val="보도포장연장집계-표준차도부"/>
      <sheetName val="보도포장연장조서-표준차도부"/>
      <sheetName val="내역서적용수량"/>
      <sheetName val="※참고자료※"/>
      <sheetName val="코드표"/>
      <sheetName val="변수"/>
      <sheetName val="건물철거"/>
      <sheetName val="기타배수구조물깨기-단위수량"/>
      <sheetName val="용소리교"/>
      <sheetName val="토공수량산출"/>
      <sheetName val="토적계산서"/>
      <sheetName val="DATA 입력란"/>
      <sheetName val="1. 설계조건 2.단면가정 3. 하중계산"/>
      <sheetName val="용지매수"/>
    </sheetNames>
    <sheetDataSet>
      <sheetData sheetId="0" refreshError="1"/>
      <sheetData sheetId="1" refreshError="1"/>
      <sheetData sheetId="2" refreshError="1"/>
      <sheetData sheetId="3" refreshError="1">
        <row r="4">
          <cell r="A4" t="str">
            <v>등급</v>
          </cell>
          <cell r="B4" t="str">
            <v>류</v>
          </cell>
          <cell r="C4" t="str">
            <v>노선번호</v>
          </cell>
          <cell r="D4" t="str">
            <v>구간시점</v>
          </cell>
          <cell r="G4" t="str">
            <v>구간종점</v>
          </cell>
          <cell r="J4" t="str">
            <v>연장(M)</v>
          </cell>
        </row>
        <row r="5">
          <cell r="A5" t="str">
            <v>대로</v>
          </cell>
          <cell r="B5" t="str">
            <v>2</v>
          </cell>
          <cell r="C5" t="str">
            <v>1</v>
          </cell>
          <cell r="D5">
            <v>1</v>
          </cell>
          <cell r="E5" t="str">
            <v>+</v>
          </cell>
          <cell r="F5">
            <v>11.32</v>
          </cell>
          <cell r="G5">
            <v>71</v>
          </cell>
          <cell r="H5" t="str">
            <v>+</v>
          </cell>
          <cell r="I5">
            <v>7.78</v>
          </cell>
          <cell r="J5">
            <v>1396.46</v>
          </cell>
        </row>
        <row r="6">
          <cell r="A6" t="str">
            <v>대로</v>
          </cell>
          <cell r="B6" t="str">
            <v>2</v>
          </cell>
          <cell r="C6" t="str">
            <v>2</v>
          </cell>
          <cell r="D6">
            <v>1</v>
          </cell>
          <cell r="E6" t="str">
            <v>+</v>
          </cell>
          <cell r="F6">
            <v>10</v>
          </cell>
          <cell r="G6">
            <v>46</v>
          </cell>
          <cell r="H6" t="str">
            <v>+</v>
          </cell>
          <cell r="I6">
            <v>14.33</v>
          </cell>
          <cell r="J6">
            <v>904.33</v>
          </cell>
        </row>
        <row r="7">
          <cell r="A7" t="str">
            <v>대로</v>
          </cell>
          <cell r="B7" t="str">
            <v>2</v>
          </cell>
          <cell r="C7" t="str">
            <v>3</v>
          </cell>
          <cell r="D7">
            <v>0</v>
          </cell>
          <cell r="E7" t="str">
            <v>+</v>
          </cell>
          <cell r="F7">
            <v>15</v>
          </cell>
          <cell r="G7">
            <v>29</v>
          </cell>
          <cell r="H7" t="str">
            <v>+</v>
          </cell>
          <cell r="I7">
            <v>1.35</v>
          </cell>
          <cell r="J7">
            <v>566.35</v>
          </cell>
        </row>
        <row r="8">
          <cell r="A8" t="str">
            <v>대로</v>
          </cell>
          <cell r="B8" t="str">
            <v>3</v>
          </cell>
          <cell r="C8" t="str">
            <v>1</v>
          </cell>
          <cell r="D8">
            <v>1</v>
          </cell>
          <cell r="E8" t="str">
            <v>+</v>
          </cell>
          <cell r="F8">
            <v>5</v>
          </cell>
          <cell r="G8">
            <v>46</v>
          </cell>
          <cell r="H8" t="str">
            <v>+</v>
          </cell>
          <cell r="I8">
            <v>14.52</v>
          </cell>
          <cell r="J8">
            <v>909.52</v>
          </cell>
        </row>
        <row r="9">
          <cell r="A9" t="str">
            <v>대로</v>
          </cell>
          <cell r="B9" t="str">
            <v>3</v>
          </cell>
          <cell r="C9" t="str">
            <v>2</v>
          </cell>
          <cell r="D9">
            <v>0</v>
          </cell>
          <cell r="E9" t="str">
            <v>+</v>
          </cell>
          <cell r="F9">
            <v>15</v>
          </cell>
          <cell r="G9">
            <v>37</v>
          </cell>
          <cell r="H9" t="str">
            <v>+</v>
          </cell>
          <cell r="I9">
            <v>11</v>
          </cell>
          <cell r="J9">
            <v>736</v>
          </cell>
        </row>
        <row r="10">
          <cell r="A10" t="str">
            <v>대로</v>
          </cell>
          <cell r="B10" t="str">
            <v>3</v>
          </cell>
          <cell r="C10" t="str">
            <v>3</v>
          </cell>
          <cell r="D10">
            <v>2</v>
          </cell>
          <cell r="E10" t="str">
            <v>+</v>
          </cell>
          <cell r="F10">
            <v>9.5399999999999991</v>
          </cell>
          <cell r="G10">
            <v>88</v>
          </cell>
          <cell r="H10" t="str">
            <v>+</v>
          </cell>
          <cell r="I10">
            <v>3.46</v>
          </cell>
          <cell r="J10">
            <v>1713.92</v>
          </cell>
        </row>
        <row r="11">
          <cell r="A11" t="str">
            <v>중로</v>
          </cell>
          <cell r="B11" t="str">
            <v>1</v>
          </cell>
          <cell r="C11" t="str">
            <v>1</v>
          </cell>
          <cell r="D11">
            <v>0</v>
          </cell>
          <cell r="E11" t="str">
            <v>+</v>
          </cell>
          <cell r="F11">
            <v>15</v>
          </cell>
          <cell r="G11">
            <v>6</v>
          </cell>
          <cell r="H11" t="str">
            <v>+</v>
          </cell>
          <cell r="I11">
            <v>12.05</v>
          </cell>
          <cell r="J11">
            <v>117.05</v>
          </cell>
        </row>
        <row r="12">
          <cell r="A12" t="str">
            <v>중로</v>
          </cell>
          <cell r="B12" t="str">
            <v>1</v>
          </cell>
          <cell r="C12" t="str">
            <v>2</v>
          </cell>
          <cell r="D12">
            <v>0</v>
          </cell>
          <cell r="E12" t="str">
            <v>+</v>
          </cell>
          <cell r="F12">
            <v>15</v>
          </cell>
          <cell r="G12">
            <v>21</v>
          </cell>
          <cell r="H12" t="str">
            <v>+</v>
          </cell>
          <cell r="I12">
            <v>4.0999999999999996</v>
          </cell>
          <cell r="J12">
            <v>409.1</v>
          </cell>
        </row>
        <row r="13">
          <cell r="A13" t="str">
            <v>중로</v>
          </cell>
          <cell r="B13" t="str">
            <v>1</v>
          </cell>
          <cell r="C13" t="str">
            <v>3</v>
          </cell>
          <cell r="D13">
            <v>1</v>
          </cell>
          <cell r="E13" t="str">
            <v>+</v>
          </cell>
          <cell r="F13">
            <v>13.1</v>
          </cell>
          <cell r="G13">
            <v>20</v>
          </cell>
          <cell r="H13" t="str">
            <v>+</v>
          </cell>
          <cell r="I13">
            <v>0.2</v>
          </cell>
          <cell r="J13">
            <v>367.1</v>
          </cell>
        </row>
        <row r="14">
          <cell r="A14" t="str">
            <v>중로</v>
          </cell>
          <cell r="B14" t="str">
            <v>1</v>
          </cell>
          <cell r="C14" t="str">
            <v>4</v>
          </cell>
          <cell r="D14">
            <v>1</v>
          </cell>
          <cell r="E14" t="str">
            <v>+</v>
          </cell>
          <cell r="F14">
            <v>8.34</v>
          </cell>
          <cell r="G14">
            <v>23</v>
          </cell>
          <cell r="H14" t="str">
            <v>+</v>
          </cell>
          <cell r="I14">
            <v>7.92</v>
          </cell>
          <cell r="J14">
            <v>439.58</v>
          </cell>
        </row>
        <row r="15">
          <cell r="A15" t="str">
            <v>중로</v>
          </cell>
          <cell r="B15" t="str">
            <v>1</v>
          </cell>
          <cell r="C15" t="str">
            <v>5</v>
          </cell>
          <cell r="D15">
            <v>0</v>
          </cell>
          <cell r="E15" t="str">
            <v>+</v>
          </cell>
          <cell r="F15">
            <v>15</v>
          </cell>
          <cell r="G15">
            <v>21</v>
          </cell>
          <cell r="H15" t="str">
            <v>+</v>
          </cell>
          <cell r="I15">
            <v>4.0999999999999996</v>
          </cell>
          <cell r="J15">
            <v>409.1</v>
          </cell>
        </row>
        <row r="16">
          <cell r="A16" t="str">
            <v>중로</v>
          </cell>
          <cell r="B16" t="str">
            <v>1</v>
          </cell>
          <cell r="C16" t="str">
            <v>6</v>
          </cell>
          <cell r="D16">
            <v>1</v>
          </cell>
          <cell r="E16" t="str">
            <v>+</v>
          </cell>
          <cell r="F16">
            <v>7.65</v>
          </cell>
          <cell r="G16">
            <v>22</v>
          </cell>
          <cell r="H16" t="str">
            <v>+</v>
          </cell>
          <cell r="I16">
            <v>12.15</v>
          </cell>
          <cell r="J16">
            <v>424.5</v>
          </cell>
        </row>
        <row r="17">
          <cell r="A17" t="str">
            <v>중로</v>
          </cell>
          <cell r="B17" t="str">
            <v>1</v>
          </cell>
          <cell r="C17" t="str">
            <v>7</v>
          </cell>
          <cell r="D17">
            <v>0</v>
          </cell>
          <cell r="E17" t="str">
            <v>+</v>
          </cell>
          <cell r="F17">
            <v>15</v>
          </cell>
          <cell r="G17">
            <v>25</v>
          </cell>
          <cell r="H17" t="str">
            <v>+</v>
          </cell>
          <cell r="I17">
            <v>16.53</v>
          </cell>
          <cell r="J17">
            <v>501.53</v>
          </cell>
        </row>
        <row r="18">
          <cell r="A18" t="str">
            <v>중로</v>
          </cell>
          <cell r="B18" t="str">
            <v>2</v>
          </cell>
          <cell r="C18" t="str">
            <v>1</v>
          </cell>
          <cell r="D18">
            <v>1</v>
          </cell>
          <cell r="E18" t="str">
            <v>+</v>
          </cell>
          <cell r="F18">
            <v>6.12</v>
          </cell>
          <cell r="G18">
            <v>18</v>
          </cell>
          <cell r="H18" t="str">
            <v>+</v>
          </cell>
          <cell r="I18">
            <v>6</v>
          </cell>
          <cell r="J18">
            <v>339.88</v>
          </cell>
        </row>
        <row r="19">
          <cell r="A19" t="str">
            <v>중로</v>
          </cell>
          <cell r="B19" t="str">
            <v>2</v>
          </cell>
          <cell r="C19" t="str">
            <v>2</v>
          </cell>
          <cell r="D19">
            <v>0</v>
          </cell>
          <cell r="E19" t="str">
            <v>+</v>
          </cell>
          <cell r="F19">
            <v>15</v>
          </cell>
          <cell r="G19">
            <v>6</v>
          </cell>
          <cell r="H19" t="str">
            <v>+</v>
          </cell>
          <cell r="I19">
            <v>5</v>
          </cell>
          <cell r="J19">
            <v>110</v>
          </cell>
        </row>
        <row r="20">
          <cell r="A20" t="str">
            <v>중로</v>
          </cell>
          <cell r="B20" t="str">
            <v>2</v>
          </cell>
          <cell r="C20" t="str">
            <v>3</v>
          </cell>
          <cell r="D20">
            <v>0</v>
          </cell>
          <cell r="E20" t="str">
            <v>+</v>
          </cell>
          <cell r="F20">
            <v>15</v>
          </cell>
          <cell r="G20">
            <v>21</v>
          </cell>
          <cell r="H20" t="str">
            <v>+</v>
          </cell>
          <cell r="I20">
            <v>4.0999999999999996</v>
          </cell>
          <cell r="J20">
            <v>409.1</v>
          </cell>
        </row>
        <row r="21">
          <cell r="A21" t="str">
            <v>중로</v>
          </cell>
          <cell r="B21" t="str">
            <v>2</v>
          </cell>
          <cell r="C21" t="str">
            <v>4</v>
          </cell>
          <cell r="D21">
            <v>0</v>
          </cell>
          <cell r="E21" t="str">
            <v>+</v>
          </cell>
          <cell r="F21">
            <v>12.5</v>
          </cell>
          <cell r="G21">
            <v>9</v>
          </cell>
          <cell r="H21" t="str">
            <v>+</v>
          </cell>
          <cell r="I21">
            <v>0</v>
          </cell>
          <cell r="J21">
            <v>167.5</v>
          </cell>
        </row>
        <row r="22">
          <cell r="A22" t="str">
            <v>중로</v>
          </cell>
          <cell r="B22" t="str">
            <v>2</v>
          </cell>
          <cell r="C22" t="str">
            <v>5</v>
          </cell>
          <cell r="D22">
            <v>0</v>
          </cell>
          <cell r="E22" t="str">
            <v>+</v>
          </cell>
          <cell r="F22">
            <v>10</v>
          </cell>
          <cell r="G22">
            <v>10</v>
          </cell>
          <cell r="H22" t="str">
            <v>+</v>
          </cell>
          <cell r="I22">
            <v>0</v>
          </cell>
          <cell r="J22">
            <v>190</v>
          </cell>
        </row>
        <row r="23">
          <cell r="A23" t="str">
            <v>중로</v>
          </cell>
          <cell r="B23" t="str">
            <v>2</v>
          </cell>
          <cell r="C23" t="str">
            <v>6</v>
          </cell>
          <cell r="D23">
            <v>0</v>
          </cell>
          <cell r="E23" t="str">
            <v>+</v>
          </cell>
          <cell r="F23">
            <v>15</v>
          </cell>
          <cell r="G23">
            <v>21</v>
          </cell>
          <cell r="H23" t="str">
            <v>+</v>
          </cell>
          <cell r="I23">
            <v>4.0999999999999996</v>
          </cell>
          <cell r="J23">
            <v>409.1</v>
          </cell>
        </row>
        <row r="24">
          <cell r="A24" t="str">
            <v>중로</v>
          </cell>
          <cell r="B24" t="str">
            <v>2</v>
          </cell>
          <cell r="C24" t="str">
            <v>7</v>
          </cell>
          <cell r="D24">
            <v>0</v>
          </cell>
          <cell r="E24" t="str">
            <v>+</v>
          </cell>
          <cell r="F24">
            <v>12.5</v>
          </cell>
          <cell r="G24">
            <v>14</v>
          </cell>
          <cell r="H24" t="str">
            <v>+</v>
          </cell>
          <cell r="I24">
            <v>16.22</v>
          </cell>
          <cell r="J24">
            <v>283.72000000000003</v>
          </cell>
        </row>
        <row r="25">
          <cell r="A25" t="str">
            <v>중로</v>
          </cell>
          <cell r="B25" t="str">
            <v>2</v>
          </cell>
          <cell r="C25" t="str">
            <v>8</v>
          </cell>
          <cell r="D25">
            <v>0</v>
          </cell>
          <cell r="E25" t="str">
            <v>+</v>
          </cell>
          <cell r="F25">
            <v>15</v>
          </cell>
          <cell r="G25">
            <v>24</v>
          </cell>
          <cell r="H25" t="str">
            <v>+</v>
          </cell>
          <cell r="I25">
            <v>1.8</v>
          </cell>
          <cell r="J25">
            <v>466.8</v>
          </cell>
        </row>
        <row r="26">
          <cell r="A26" t="str">
            <v>중로</v>
          </cell>
          <cell r="B26" t="str">
            <v>2</v>
          </cell>
          <cell r="C26" t="str">
            <v>9</v>
          </cell>
          <cell r="D26">
            <v>0</v>
          </cell>
          <cell r="E26" t="str">
            <v>+</v>
          </cell>
          <cell r="F26">
            <v>15</v>
          </cell>
          <cell r="G26">
            <v>21</v>
          </cell>
          <cell r="H26" t="str">
            <v>+</v>
          </cell>
          <cell r="I26">
            <v>4.0999999999999996</v>
          </cell>
          <cell r="J26">
            <v>409.1</v>
          </cell>
        </row>
        <row r="27">
          <cell r="A27" t="str">
            <v>중로</v>
          </cell>
          <cell r="B27" t="str">
            <v>2</v>
          </cell>
          <cell r="C27" t="str">
            <v>10</v>
          </cell>
          <cell r="D27">
            <v>0</v>
          </cell>
          <cell r="E27" t="str">
            <v>+</v>
          </cell>
          <cell r="F27">
            <v>12.5</v>
          </cell>
          <cell r="G27">
            <v>14</v>
          </cell>
          <cell r="H27" t="str">
            <v>+</v>
          </cell>
          <cell r="I27">
            <v>16.22</v>
          </cell>
          <cell r="J27">
            <v>283.72000000000003</v>
          </cell>
        </row>
        <row r="28">
          <cell r="A28" t="str">
            <v>중로</v>
          </cell>
          <cell r="B28" t="str">
            <v>2</v>
          </cell>
          <cell r="C28" t="str">
            <v>11</v>
          </cell>
          <cell r="D28">
            <v>0</v>
          </cell>
          <cell r="E28" t="str">
            <v>+</v>
          </cell>
          <cell r="F28">
            <v>7.5</v>
          </cell>
          <cell r="G28">
            <v>5</v>
          </cell>
          <cell r="H28" t="str">
            <v>+</v>
          </cell>
          <cell r="I28">
            <v>7.5</v>
          </cell>
          <cell r="J28">
            <v>100</v>
          </cell>
        </row>
        <row r="29">
          <cell r="A29" t="str">
            <v>중로</v>
          </cell>
          <cell r="B29" t="str">
            <v>2</v>
          </cell>
          <cell r="C29" t="str">
            <v>12</v>
          </cell>
          <cell r="D29">
            <v>0</v>
          </cell>
          <cell r="E29" t="str">
            <v>+</v>
          </cell>
          <cell r="F29">
            <v>15</v>
          </cell>
          <cell r="G29">
            <v>21</v>
          </cell>
          <cell r="H29" t="str">
            <v>+</v>
          </cell>
          <cell r="I29">
            <v>4.0999999999999996</v>
          </cell>
          <cell r="J29">
            <v>409.1</v>
          </cell>
        </row>
        <row r="30">
          <cell r="A30" t="str">
            <v>중로</v>
          </cell>
          <cell r="B30" t="str">
            <v>2</v>
          </cell>
          <cell r="C30" t="str">
            <v>13</v>
          </cell>
          <cell r="D30">
            <v>0</v>
          </cell>
          <cell r="E30" t="str">
            <v>+</v>
          </cell>
          <cell r="F30">
            <v>12.5</v>
          </cell>
          <cell r="G30">
            <v>14</v>
          </cell>
          <cell r="H30" t="str">
            <v>+</v>
          </cell>
          <cell r="I30">
            <v>16.22</v>
          </cell>
          <cell r="J30">
            <v>283.72000000000003</v>
          </cell>
        </row>
        <row r="31">
          <cell r="A31" t="str">
            <v>중로</v>
          </cell>
          <cell r="B31" t="str">
            <v>2</v>
          </cell>
          <cell r="C31" t="str">
            <v>14</v>
          </cell>
          <cell r="D31">
            <v>0</v>
          </cell>
          <cell r="E31" t="str">
            <v>+</v>
          </cell>
          <cell r="F31">
            <v>15</v>
          </cell>
          <cell r="G31">
            <v>21</v>
          </cell>
          <cell r="H31" t="str">
            <v>+</v>
          </cell>
          <cell r="I31">
            <v>4.0999999999999996</v>
          </cell>
          <cell r="J31">
            <v>409.1</v>
          </cell>
        </row>
        <row r="32">
          <cell r="A32" t="str">
            <v>중로</v>
          </cell>
          <cell r="B32" t="str">
            <v>2</v>
          </cell>
          <cell r="C32" t="str">
            <v>15</v>
          </cell>
          <cell r="D32">
            <v>0</v>
          </cell>
          <cell r="E32" t="str">
            <v>+</v>
          </cell>
          <cell r="F32">
            <v>12.5</v>
          </cell>
          <cell r="G32">
            <v>14</v>
          </cell>
          <cell r="H32" t="str">
            <v>+</v>
          </cell>
          <cell r="I32">
            <v>16.22</v>
          </cell>
          <cell r="J32">
            <v>283.72000000000003</v>
          </cell>
        </row>
        <row r="33">
          <cell r="A33" t="str">
            <v>중로</v>
          </cell>
          <cell r="B33" t="str">
            <v>2</v>
          </cell>
          <cell r="C33" t="str">
            <v>16</v>
          </cell>
          <cell r="D33">
            <v>0</v>
          </cell>
          <cell r="E33" t="str">
            <v>+</v>
          </cell>
          <cell r="F33">
            <v>7.5</v>
          </cell>
          <cell r="G33">
            <v>5</v>
          </cell>
          <cell r="H33" t="str">
            <v>+</v>
          </cell>
          <cell r="I33">
            <v>7.5</v>
          </cell>
          <cell r="J33">
            <v>100</v>
          </cell>
        </row>
        <row r="34">
          <cell r="A34" t="str">
            <v>중로</v>
          </cell>
          <cell r="B34" t="str">
            <v>2</v>
          </cell>
          <cell r="C34" t="str">
            <v>17</v>
          </cell>
          <cell r="D34">
            <v>0</v>
          </cell>
          <cell r="E34" t="str">
            <v>+</v>
          </cell>
          <cell r="F34">
            <v>15</v>
          </cell>
          <cell r="G34">
            <v>23</v>
          </cell>
          <cell r="H34" t="str">
            <v>+</v>
          </cell>
          <cell r="I34">
            <v>5</v>
          </cell>
          <cell r="J34">
            <v>450</v>
          </cell>
        </row>
        <row r="35">
          <cell r="A35" t="str">
            <v>중로</v>
          </cell>
          <cell r="B35" t="str">
            <v>2</v>
          </cell>
          <cell r="C35" t="str">
            <v>18</v>
          </cell>
          <cell r="D35">
            <v>0</v>
          </cell>
          <cell r="E35" t="str">
            <v>+</v>
          </cell>
          <cell r="F35">
            <v>15</v>
          </cell>
          <cell r="G35">
            <v>14</v>
          </cell>
          <cell r="H35" t="str">
            <v>+</v>
          </cell>
          <cell r="I35">
            <v>17.12</v>
          </cell>
          <cell r="J35">
            <v>282.12</v>
          </cell>
        </row>
        <row r="36">
          <cell r="A36" t="str">
            <v>중로</v>
          </cell>
          <cell r="B36" t="str">
            <v>2</v>
          </cell>
          <cell r="C36" t="str">
            <v>19</v>
          </cell>
          <cell r="D36">
            <v>0</v>
          </cell>
          <cell r="E36" t="str">
            <v>+</v>
          </cell>
          <cell r="F36">
            <v>15</v>
          </cell>
          <cell r="G36">
            <v>21</v>
          </cell>
          <cell r="H36" t="str">
            <v>+</v>
          </cell>
          <cell r="I36">
            <v>4.0999999999999996</v>
          </cell>
          <cell r="J36">
            <v>409.1</v>
          </cell>
        </row>
        <row r="37">
          <cell r="A37" t="str">
            <v>중로</v>
          </cell>
          <cell r="B37" t="str">
            <v>2</v>
          </cell>
          <cell r="C37" t="str">
            <v>20</v>
          </cell>
          <cell r="D37">
            <v>0</v>
          </cell>
          <cell r="E37" t="str">
            <v>+</v>
          </cell>
          <cell r="F37">
            <v>12.5</v>
          </cell>
          <cell r="G37">
            <v>14</v>
          </cell>
          <cell r="H37" t="str">
            <v>+</v>
          </cell>
          <cell r="I37">
            <v>16.22</v>
          </cell>
          <cell r="J37">
            <v>283.72000000000003</v>
          </cell>
        </row>
        <row r="38">
          <cell r="A38" t="str">
            <v>중로</v>
          </cell>
          <cell r="B38" t="str">
            <v>2</v>
          </cell>
          <cell r="C38" t="str">
            <v>21</v>
          </cell>
          <cell r="D38">
            <v>0</v>
          </cell>
          <cell r="E38" t="str">
            <v>+</v>
          </cell>
          <cell r="F38">
            <v>15</v>
          </cell>
          <cell r="G38">
            <v>21</v>
          </cell>
          <cell r="H38" t="str">
            <v>+</v>
          </cell>
          <cell r="I38">
            <v>4.0999999999999996</v>
          </cell>
          <cell r="J38">
            <v>409.1</v>
          </cell>
        </row>
        <row r="39">
          <cell r="A39" t="str">
            <v>중로</v>
          </cell>
          <cell r="B39" t="str">
            <v>2</v>
          </cell>
          <cell r="C39" t="str">
            <v>22</v>
          </cell>
          <cell r="D39">
            <v>1</v>
          </cell>
          <cell r="E39" t="str">
            <v>+</v>
          </cell>
          <cell r="F39">
            <v>11.12</v>
          </cell>
          <cell r="G39">
            <v>19</v>
          </cell>
          <cell r="H39" t="str">
            <v>+</v>
          </cell>
          <cell r="I39">
            <v>1.66</v>
          </cell>
          <cell r="J39">
            <v>350.54</v>
          </cell>
        </row>
        <row r="40">
          <cell r="A40" t="str">
            <v>중로</v>
          </cell>
          <cell r="B40" t="str">
            <v>2</v>
          </cell>
          <cell r="C40" t="str">
            <v>23</v>
          </cell>
          <cell r="D40">
            <v>1</v>
          </cell>
          <cell r="E40" t="str">
            <v>+</v>
          </cell>
          <cell r="F40">
            <v>8.48</v>
          </cell>
          <cell r="G40">
            <v>18</v>
          </cell>
          <cell r="H40" t="str">
            <v>+</v>
          </cell>
          <cell r="I40">
            <v>3.07</v>
          </cell>
          <cell r="J40">
            <v>334.59</v>
          </cell>
        </row>
        <row r="41">
          <cell r="A41" t="str">
            <v>중로</v>
          </cell>
          <cell r="B41" t="str">
            <v>2</v>
          </cell>
          <cell r="C41" t="str">
            <v>25</v>
          </cell>
          <cell r="D41">
            <v>0</v>
          </cell>
          <cell r="E41" t="str">
            <v>+</v>
          </cell>
          <cell r="F41">
            <v>17.420000000000002</v>
          </cell>
          <cell r="G41">
            <v>19</v>
          </cell>
          <cell r="H41" t="str">
            <v>+</v>
          </cell>
          <cell r="I41">
            <v>4.82</v>
          </cell>
          <cell r="J41">
            <v>367.4</v>
          </cell>
        </row>
        <row r="42">
          <cell r="A42" t="str">
            <v>중로</v>
          </cell>
          <cell r="B42" t="str">
            <v>2</v>
          </cell>
          <cell r="C42" t="str">
            <v>26</v>
          </cell>
          <cell r="D42">
            <v>1</v>
          </cell>
          <cell r="E42" t="str">
            <v>+</v>
          </cell>
          <cell r="F42">
            <v>8.5</v>
          </cell>
          <cell r="G42">
            <v>3</v>
          </cell>
          <cell r="H42" t="str">
            <v>+</v>
          </cell>
          <cell r="I42">
            <v>12.47</v>
          </cell>
          <cell r="J42">
            <v>43.97</v>
          </cell>
        </row>
        <row r="43">
          <cell r="A43" t="str">
            <v>중로</v>
          </cell>
          <cell r="B43" t="str">
            <v>3</v>
          </cell>
          <cell r="C43" t="str">
            <v>1</v>
          </cell>
          <cell r="D43">
            <v>0</v>
          </cell>
          <cell r="E43" t="str">
            <v>+</v>
          </cell>
          <cell r="F43">
            <v>10.25</v>
          </cell>
          <cell r="G43">
            <v>5</v>
          </cell>
          <cell r="H43" t="str">
            <v>+</v>
          </cell>
          <cell r="I43">
            <v>11.77</v>
          </cell>
          <cell r="J43">
            <v>101.52</v>
          </cell>
        </row>
        <row r="44">
          <cell r="A44" t="str">
            <v>중로</v>
          </cell>
          <cell r="B44" t="str">
            <v>3</v>
          </cell>
          <cell r="C44" t="str">
            <v>2</v>
          </cell>
          <cell r="D44">
            <v>0</v>
          </cell>
          <cell r="E44" t="str">
            <v>+</v>
          </cell>
          <cell r="F44">
            <v>10</v>
          </cell>
          <cell r="G44">
            <v>4</v>
          </cell>
          <cell r="H44" t="str">
            <v>+</v>
          </cell>
          <cell r="I44">
            <v>18.86</v>
          </cell>
          <cell r="J44">
            <v>88.86</v>
          </cell>
        </row>
        <row r="45">
          <cell r="A45" t="str">
            <v>중로</v>
          </cell>
          <cell r="B45" t="str">
            <v>3</v>
          </cell>
          <cell r="C45" t="str">
            <v>3</v>
          </cell>
          <cell r="D45">
            <v>0</v>
          </cell>
          <cell r="E45" t="str">
            <v>+</v>
          </cell>
          <cell r="F45">
            <v>6</v>
          </cell>
          <cell r="G45">
            <v>5</v>
          </cell>
          <cell r="H45" t="str">
            <v>+</v>
          </cell>
          <cell r="I45">
            <v>16</v>
          </cell>
          <cell r="J45">
            <v>110</v>
          </cell>
        </row>
        <row r="46">
          <cell r="A46" t="str">
            <v>중로</v>
          </cell>
          <cell r="B46" t="str">
            <v>3</v>
          </cell>
          <cell r="C46" t="str">
            <v>4</v>
          </cell>
          <cell r="D46">
            <v>0</v>
          </cell>
          <cell r="E46" t="str">
            <v>+</v>
          </cell>
          <cell r="F46">
            <v>10</v>
          </cell>
          <cell r="G46">
            <v>4</v>
          </cell>
          <cell r="H46" t="str">
            <v>+</v>
          </cell>
          <cell r="I46">
            <v>18.86</v>
          </cell>
          <cell r="J46">
            <v>88.86</v>
          </cell>
        </row>
        <row r="47">
          <cell r="A47" t="str">
            <v>중로</v>
          </cell>
          <cell r="B47" t="str">
            <v>3</v>
          </cell>
          <cell r="C47" t="str">
            <v>5</v>
          </cell>
          <cell r="D47">
            <v>0</v>
          </cell>
          <cell r="E47" t="str">
            <v>+</v>
          </cell>
          <cell r="F47">
            <v>10</v>
          </cell>
          <cell r="G47">
            <v>3</v>
          </cell>
          <cell r="H47" t="str">
            <v>+</v>
          </cell>
          <cell r="I47">
            <v>14.17</v>
          </cell>
          <cell r="J47">
            <v>64.17</v>
          </cell>
        </row>
        <row r="48">
          <cell r="A48" t="str">
            <v>중로</v>
          </cell>
          <cell r="B48" t="str">
            <v>3</v>
          </cell>
          <cell r="C48" t="str">
            <v>6</v>
          </cell>
          <cell r="D48">
            <v>0</v>
          </cell>
          <cell r="E48" t="str">
            <v>+</v>
          </cell>
          <cell r="F48">
            <v>15</v>
          </cell>
          <cell r="G48">
            <v>21</v>
          </cell>
          <cell r="H48" t="str">
            <v>+</v>
          </cell>
          <cell r="I48">
            <v>4.0999999999999996</v>
          </cell>
          <cell r="J48">
            <v>409.1</v>
          </cell>
        </row>
        <row r="49">
          <cell r="A49" t="str">
            <v>중로</v>
          </cell>
          <cell r="B49" t="str">
            <v>3</v>
          </cell>
          <cell r="C49" t="str">
            <v>7</v>
          </cell>
          <cell r="D49">
            <v>0</v>
          </cell>
          <cell r="E49" t="str">
            <v>+</v>
          </cell>
          <cell r="F49">
            <v>6</v>
          </cell>
          <cell r="G49">
            <v>2</v>
          </cell>
          <cell r="H49" t="str">
            <v>+</v>
          </cell>
          <cell r="I49">
            <v>1.44</v>
          </cell>
          <cell r="J49">
            <v>35.44</v>
          </cell>
        </row>
        <row r="50">
          <cell r="A50" t="str">
            <v>중로</v>
          </cell>
          <cell r="B50" t="str">
            <v>3</v>
          </cell>
          <cell r="C50" t="str">
            <v>8</v>
          </cell>
          <cell r="D50">
            <v>0</v>
          </cell>
          <cell r="E50" t="str">
            <v>+</v>
          </cell>
          <cell r="F50">
            <v>3.34</v>
          </cell>
          <cell r="G50">
            <v>1</v>
          </cell>
          <cell r="H50" t="str">
            <v>+</v>
          </cell>
          <cell r="I50">
            <v>19.440000000000001</v>
          </cell>
          <cell r="J50">
            <v>36.1</v>
          </cell>
        </row>
        <row r="51">
          <cell r="A51" t="str">
            <v>중로</v>
          </cell>
          <cell r="B51" t="str">
            <v>3</v>
          </cell>
          <cell r="C51" t="str">
            <v>9</v>
          </cell>
          <cell r="D51">
            <v>0</v>
          </cell>
          <cell r="E51" t="str">
            <v>+</v>
          </cell>
          <cell r="F51">
            <v>7.5</v>
          </cell>
          <cell r="G51">
            <v>2</v>
          </cell>
          <cell r="H51" t="str">
            <v>+</v>
          </cell>
          <cell r="I51">
            <v>2.94</v>
          </cell>
          <cell r="J51">
            <v>35.44</v>
          </cell>
        </row>
        <row r="52">
          <cell r="A52" t="str">
            <v>소로</v>
          </cell>
          <cell r="B52" t="str">
            <v>2</v>
          </cell>
          <cell r="C52" t="str">
            <v>1</v>
          </cell>
          <cell r="D52">
            <v>1</v>
          </cell>
          <cell r="E52" t="str">
            <v>+</v>
          </cell>
          <cell r="F52">
            <v>0.08</v>
          </cell>
          <cell r="G52">
            <v>7</v>
          </cell>
          <cell r="H52" t="str">
            <v>+</v>
          </cell>
          <cell r="I52">
            <v>12.96</v>
          </cell>
          <cell r="J52">
            <v>132.88</v>
          </cell>
        </row>
        <row r="53">
          <cell r="A53" t="str">
            <v>소로</v>
          </cell>
          <cell r="B53" t="str">
            <v>2</v>
          </cell>
          <cell r="C53" t="str">
            <v>2</v>
          </cell>
          <cell r="D53">
            <v>0</v>
          </cell>
          <cell r="E53" t="str">
            <v>+</v>
          </cell>
          <cell r="F53">
            <v>19.100000000000001</v>
          </cell>
          <cell r="G53">
            <v>7</v>
          </cell>
          <cell r="H53" t="str">
            <v>+</v>
          </cell>
          <cell r="I53">
            <v>12.95</v>
          </cell>
          <cell r="J53">
            <v>133.85</v>
          </cell>
        </row>
        <row r="54">
          <cell r="A54" t="str">
            <v>소로</v>
          </cell>
          <cell r="B54" t="str">
            <v>2</v>
          </cell>
          <cell r="C54" t="str">
            <v>3</v>
          </cell>
          <cell r="D54">
            <v>0</v>
          </cell>
          <cell r="E54" t="str">
            <v>+</v>
          </cell>
          <cell r="F54">
            <v>13.54</v>
          </cell>
          <cell r="G54">
            <v>3</v>
          </cell>
          <cell r="H54" t="str">
            <v>+</v>
          </cell>
          <cell r="I54">
            <v>10.64</v>
          </cell>
          <cell r="J54">
            <v>57.1</v>
          </cell>
        </row>
        <row r="55">
          <cell r="A55" t="str">
            <v>소로</v>
          </cell>
          <cell r="B55" t="str">
            <v>2</v>
          </cell>
          <cell r="C55" t="str">
            <v>4</v>
          </cell>
          <cell r="D55">
            <v>0</v>
          </cell>
          <cell r="E55" t="str">
            <v>+</v>
          </cell>
          <cell r="F55">
            <v>13.53</v>
          </cell>
          <cell r="G55">
            <v>1</v>
          </cell>
          <cell r="H55" t="str">
            <v>+</v>
          </cell>
          <cell r="I55">
            <v>18.75</v>
          </cell>
          <cell r="J55">
            <v>25.22</v>
          </cell>
        </row>
        <row r="56">
          <cell r="A56" t="str">
            <v>소로</v>
          </cell>
          <cell r="B56" t="str">
            <v>2</v>
          </cell>
          <cell r="C56" t="str">
            <v>5</v>
          </cell>
          <cell r="D56">
            <v>0</v>
          </cell>
          <cell r="E56" t="str">
            <v>+</v>
          </cell>
          <cell r="F56">
            <v>3.34</v>
          </cell>
          <cell r="G56">
            <v>7</v>
          </cell>
          <cell r="H56" t="str">
            <v>+</v>
          </cell>
          <cell r="I56">
            <v>2.0699999999999998</v>
          </cell>
          <cell r="J56">
            <v>138.72999999999999</v>
          </cell>
        </row>
        <row r="57">
          <cell r="A57" t="str">
            <v>소로</v>
          </cell>
          <cell r="B57" t="str">
            <v>2</v>
          </cell>
          <cell r="C57" t="str">
            <v>6</v>
          </cell>
          <cell r="D57">
            <v>0</v>
          </cell>
          <cell r="E57" t="str">
            <v>+</v>
          </cell>
          <cell r="F57">
            <v>9.5399999999999991</v>
          </cell>
          <cell r="G57">
            <v>1</v>
          </cell>
          <cell r="H57" t="str">
            <v>+</v>
          </cell>
          <cell r="I57">
            <v>14.75</v>
          </cell>
          <cell r="J57">
            <v>25.21</v>
          </cell>
        </row>
        <row r="58">
          <cell r="A58" t="str">
            <v>소로</v>
          </cell>
          <cell r="B58" t="str">
            <v>2</v>
          </cell>
          <cell r="C58" t="str">
            <v>7</v>
          </cell>
          <cell r="D58">
            <v>0</v>
          </cell>
          <cell r="E58" t="str">
            <v>+</v>
          </cell>
          <cell r="F58">
            <v>13.53</v>
          </cell>
          <cell r="G58">
            <v>3</v>
          </cell>
          <cell r="H58" t="str">
            <v>+</v>
          </cell>
          <cell r="I58">
            <v>10.63</v>
          </cell>
          <cell r="J58">
            <v>57.1</v>
          </cell>
        </row>
        <row r="59">
          <cell r="A59" t="str">
            <v>소로</v>
          </cell>
          <cell r="B59" t="str">
            <v>2</v>
          </cell>
          <cell r="C59" t="str">
            <v>8</v>
          </cell>
          <cell r="D59">
            <v>0</v>
          </cell>
          <cell r="E59" t="str">
            <v>+</v>
          </cell>
          <cell r="F59">
            <v>11.04</v>
          </cell>
          <cell r="G59">
            <v>6</v>
          </cell>
          <cell r="H59" t="str">
            <v>+</v>
          </cell>
          <cell r="I59">
            <v>4.29</v>
          </cell>
          <cell r="J59">
            <v>113.25</v>
          </cell>
        </row>
        <row r="60">
          <cell r="A60" t="str">
            <v>소로</v>
          </cell>
          <cell r="B60" t="str">
            <v>2</v>
          </cell>
          <cell r="C60" t="str">
            <v>9</v>
          </cell>
          <cell r="D60">
            <v>0</v>
          </cell>
          <cell r="E60" t="str">
            <v>+</v>
          </cell>
          <cell r="F60">
            <v>9.5399999999999991</v>
          </cell>
          <cell r="G60">
            <v>2</v>
          </cell>
          <cell r="H60" t="str">
            <v>+</v>
          </cell>
          <cell r="I60">
            <v>1.44</v>
          </cell>
          <cell r="J60">
            <v>31.9</v>
          </cell>
        </row>
        <row r="61">
          <cell r="A61" t="str">
            <v>소로</v>
          </cell>
          <cell r="B61" t="str">
            <v>2</v>
          </cell>
          <cell r="C61" t="str">
            <v>10</v>
          </cell>
          <cell r="D61">
            <v>0</v>
          </cell>
          <cell r="E61" t="str">
            <v>+</v>
          </cell>
          <cell r="F61">
            <v>12.5</v>
          </cell>
          <cell r="G61">
            <v>19</v>
          </cell>
          <cell r="H61" t="str">
            <v>+</v>
          </cell>
          <cell r="I61">
            <v>8.4499999999999993</v>
          </cell>
          <cell r="J61">
            <v>375.95</v>
          </cell>
        </row>
        <row r="62">
          <cell r="A62" t="str">
            <v>소로</v>
          </cell>
          <cell r="B62" t="str">
            <v>2</v>
          </cell>
          <cell r="C62" t="str">
            <v>11</v>
          </cell>
          <cell r="D62">
            <v>0</v>
          </cell>
          <cell r="E62" t="str">
            <v>+</v>
          </cell>
          <cell r="F62">
            <v>3.34</v>
          </cell>
          <cell r="G62">
            <v>1</v>
          </cell>
          <cell r="H62" t="str">
            <v>+</v>
          </cell>
          <cell r="I62">
            <v>19.440000000000001</v>
          </cell>
          <cell r="J62">
            <v>36.1</v>
          </cell>
        </row>
        <row r="63">
          <cell r="A63" t="str">
            <v>소로</v>
          </cell>
          <cell r="B63" t="str">
            <v>2</v>
          </cell>
          <cell r="C63" t="str">
            <v>12</v>
          </cell>
          <cell r="D63">
            <v>0</v>
          </cell>
          <cell r="E63" t="str">
            <v>+</v>
          </cell>
          <cell r="F63">
            <v>3.34</v>
          </cell>
          <cell r="G63">
            <v>1</v>
          </cell>
          <cell r="H63" t="str">
            <v>+</v>
          </cell>
          <cell r="I63">
            <v>19.440000000000001</v>
          </cell>
          <cell r="J63">
            <v>36.1</v>
          </cell>
        </row>
        <row r="64">
          <cell r="A64" t="str">
            <v>소로</v>
          </cell>
          <cell r="B64" t="str">
            <v>2</v>
          </cell>
          <cell r="C64" t="str">
            <v>13</v>
          </cell>
          <cell r="D64">
            <v>0</v>
          </cell>
          <cell r="E64" t="str">
            <v>+</v>
          </cell>
          <cell r="F64">
            <v>3.34</v>
          </cell>
          <cell r="G64">
            <v>1</v>
          </cell>
          <cell r="H64" t="str">
            <v>+</v>
          </cell>
          <cell r="I64">
            <v>19.440000000000001</v>
          </cell>
          <cell r="J64">
            <v>36.1</v>
          </cell>
        </row>
        <row r="65">
          <cell r="A65" t="str">
            <v>소로</v>
          </cell>
          <cell r="B65" t="str">
            <v>2</v>
          </cell>
          <cell r="C65" t="str">
            <v>14</v>
          </cell>
          <cell r="D65">
            <v>0</v>
          </cell>
          <cell r="E65" t="str">
            <v>+</v>
          </cell>
          <cell r="F65">
            <v>12.5</v>
          </cell>
          <cell r="G65">
            <v>19</v>
          </cell>
          <cell r="H65" t="str">
            <v>+</v>
          </cell>
          <cell r="I65">
            <v>8.4499999999999993</v>
          </cell>
          <cell r="J65">
            <v>375.95</v>
          </cell>
        </row>
        <row r="66">
          <cell r="A66" t="str">
            <v>소로</v>
          </cell>
          <cell r="B66" t="str">
            <v>2</v>
          </cell>
          <cell r="C66" t="str">
            <v>15</v>
          </cell>
          <cell r="D66">
            <v>0</v>
          </cell>
          <cell r="E66" t="str">
            <v>+</v>
          </cell>
          <cell r="F66">
            <v>11.04</v>
          </cell>
          <cell r="G66">
            <v>2</v>
          </cell>
          <cell r="H66" t="str">
            <v>+</v>
          </cell>
          <cell r="I66">
            <v>2.94</v>
          </cell>
          <cell r="J66">
            <v>31.9</v>
          </cell>
        </row>
        <row r="67">
          <cell r="A67" t="str">
            <v>소로</v>
          </cell>
          <cell r="B67" t="str">
            <v>2</v>
          </cell>
          <cell r="C67" t="str">
            <v>16</v>
          </cell>
          <cell r="D67">
            <v>0</v>
          </cell>
          <cell r="E67" t="str">
            <v>+</v>
          </cell>
          <cell r="F67">
            <v>15</v>
          </cell>
          <cell r="G67">
            <v>5</v>
          </cell>
          <cell r="H67" t="str">
            <v>+</v>
          </cell>
          <cell r="I67">
            <v>11.46</v>
          </cell>
          <cell r="J67">
            <v>96.46</v>
          </cell>
        </row>
        <row r="68">
          <cell r="A68" t="str">
            <v>소로</v>
          </cell>
          <cell r="B68" t="str">
            <v>2</v>
          </cell>
          <cell r="C68" t="str">
            <v>17</v>
          </cell>
          <cell r="D68">
            <v>0</v>
          </cell>
          <cell r="E68" t="str">
            <v>+</v>
          </cell>
          <cell r="F68">
            <v>15</v>
          </cell>
          <cell r="G68">
            <v>5</v>
          </cell>
          <cell r="H68" t="str">
            <v>+</v>
          </cell>
          <cell r="I68">
            <v>11.46</v>
          </cell>
          <cell r="J68">
            <v>96.46</v>
          </cell>
        </row>
        <row r="69">
          <cell r="A69" t="str">
            <v>소로</v>
          </cell>
          <cell r="B69" t="str">
            <v>2</v>
          </cell>
          <cell r="C69" t="str">
            <v>18</v>
          </cell>
          <cell r="D69">
            <v>1</v>
          </cell>
          <cell r="E69" t="str">
            <v>+</v>
          </cell>
          <cell r="F69">
            <v>2.92</v>
          </cell>
          <cell r="G69">
            <v>5</v>
          </cell>
          <cell r="H69" t="str">
            <v>+</v>
          </cell>
          <cell r="I69">
            <v>15.9</v>
          </cell>
          <cell r="J69">
            <v>92.98</v>
          </cell>
        </row>
        <row r="70">
          <cell r="A70" t="str">
            <v>소로</v>
          </cell>
          <cell r="B70" t="str">
            <v>2</v>
          </cell>
          <cell r="C70" t="str">
            <v>19</v>
          </cell>
          <cell r="D70">
            <v>1</v>
          </cell>
          <cell r="E70" t="str">
            <v>+</v>
          </cell>
          <cell r="F70">
            <v>3.29</v>
          </cell>
          <cell r="G70">
            <v>5</v>
          </cell>
          <cell r="H70" t="str">
            <v>+</v>
          </cell>
          <cell r="I70">
            <v>5.96</v>
          </cell>
          <cell r="J70">
            <v>82.67</v>
          </cell>
        </row>
        <row r="71">
          <cell r="A71" t="str">
            <v>소로</v>
          </cell>
          <cell r="B71" t="str">
            <v>3</v>
          </cell>
          <cell r="C71" t="str">
            <v>5</v>
          </cell>
          <cell r="D71">
            <v>0</v>
          </cell>
          <cell r="E71" t="str">
            <v>+</v>
          </cell>
          <cell r="F71">
            <v>0</v>
          </cell>
          <cell r="G71">
            <v>2</v>
          </cell>
          <cell r="H71" t="str">
            <v>+</v>
          </cell>
          <cell r="I71">
            <v>13.5</v>
          </cell>
          <cell r="J71">
            <v>53.5</v>
          </cell>
        </row>
        <row r="72">
          <cell r="E72" t="str">
            <v/>
          </cell>
          <cell r="H72" t="str">
            <v/>
          </cell>
          <cell r="J72" t="str">
            <v/>
          </cell>
        </row>
        <row r="73">
          <cell r="E73" t="str">
            <v/>
          </cell>
          <cell r="H73" t="str">
            <v/>
          </cell>
          <cell r="J73" t="str">
            <v/>
          </cell>
        </row>
        <row r="74">
          <cell r="E74" t="str">
            <v/>
          </cell>
          <cell r="H74" t="str">
            <v/>
          </cell>
          <cell r="J74" t="str">
            <v/>
          </cell>
        </row>
        <row r="75">
          <cell r="E75" t="str">
            <v/>
          </cell>
          <cell r="H75" t="str">
            <v/>
          </cell>
          <cell r="J75" t="str">
            <v/>
          </cell>
        </row>
        <row r="76">
          <cell r="E76" t="str">
            <v/>
          </cell>
          <cell r="H76" t="str">
            <v/>
          </cell>
          <cell r="J76" t="str">
            <v/>
          </cell>
        </row>
        <row r="77">
          <cell r="E77" t="str">
            <v/>
          </cell>
          <cell r="H77" t="str">
            <v/>
          </cell>
          <cell r="J77" t="str">
            <v/>
          </cell>
        </row>
        <row r="78">
          <cell r="E78" t="str">
            <v/>
          </cell>
          <cell r="H78" t="str">
            <v/>
          </cell>
          <cell r="J78" t="str">
            <v/>
          </cell>
        </row>
        <row r="79">
          <cell r="E79" t="str">
            <v/>
          </cell>
          <cell r="H79" t="str">
            <v/>
          </cell>
          <cell r="J79" t="str">
            <v/>
          </cell>
        </row>
        <row r="80">
          <cell r="E80" t="str">
            <v/>
          </cell>
          <cell r="H80" t="str">
            <v/>
          </cell>
          <cell r="J80" t="str">
            <v/>
          </cell>
        </row>
        <row r="81">
          <cell r="E81" t="str">
            <v/>
          </cell>
          <cell r="H81" t="str">
            <v/>
          </cell>
          <cell r="J81" t="str">
            <v/>
          </cell>
        </row>
        <row r="82">
          <cell r="E82" t="str">
            <v/>
          </cell>
          <cell r="H82" t="str">
            <v/>
          </cell>
          <cell r="J82" t="str">
            <v/>
          </cell>
        </row>
        <row r="83">
          <cell r="E83" t="str">
            <v/>
          </cell>
          <cell r="H83" t="str">
            <v/>
          </cell>
          <cell r="J83" t="str">
            <v/>
          </cell>
        </row>
        <row r="84">
          <cell r="E84" t="str">
            <v/>
          </cell>
          <cell r="H84" t="str">
            <v/>
          </cell>
          <cell r="J84" t="str">
            <v/>
          </cell>
        </row>
        <row r="85">
          <cell r="E85" t="str">
            <v/>
          </cell>
          <cell r="H85" t="str">
            <v/>
          </cell>
          <cell r="J85" t="str">
            <v/>
          </cell>
        </row>
        <row r="86">
          <cell r="E86" t="str">
            <v/>
          </cell>
          <cell r="H86" t="str">
            <v/>
          </cell>
          <cell r="J86" t="str">
            <v/>
          </cell>
        </row>
        <row r="87">
          <cell r="E87" t="str">
            <v/>
          </cell>
          <cell r="H87" t="str">
            <v/>
          </cell>
          <cell r="J87" t="str">
            <v/>
          </cell>
        </row>
        <row r="88">
          <cell r="E88" t="str">
            <v/>
          </cell>
          <cell r="H88" t="str">
            <v/>
          </cell>
          <cell r="J88" t="str">
            <v/>
          </cell>
        </row>
        <row r="89">
          <cell r="E89" t="str">
            <v/>
          </cell>
          <cell r="H89" t="str">
            <v/>
          </cell>
          <cell r="J89" t="str">
            <v/>
          </cell>
        </row>
        <row r="90">
          <cell r="E90" t="str">
            <v/>
          </cell>
          <cell r="H90" t="str">
            <v/>
          </cell>
          <cell r="J90" t="str">
            <v/>
          </cell>
        </row>
        <row r="91">
          <cell r="E91" t="str">
            <v/>
          </cell>
          <cell r="H91" t="str">
            <v/>
          </cell>
          <cell r="J91" t="str">
            <v/>
          </cell>
        </row>
        <row r="92">
          <cell r="E92" t="str">
            <v/>
          </cell>
          <cell r="H92" t="str">
            <v/>
          </cell>
          <cell r="J92" t="str">
            <v/>
          </cell>
        </row>
        <row r="93">
          <cell r="E93" t="str">
            <v/>
          </cell>
          <cell r="H93" t="str">
            <v/>
          </cell>
          <cell r="J93" t="str">
            <v/>
          </cell>
        </row>
        <row r="94">
          <cell r="E94" t="str">
            <v/>
          </cell>
          <cell r="H94" t="str">
            <v/>
          </cell>
          <cell r="J94" t="str">
            <v/>
          </cell>
        </row>
        <row r="95">
          <cell r="E95" t="str">
            <v/>
          </cell>
          <cell r="H95" t="str">
            <v/>
          </cell>
          <cell r="J95" t="str">
            <v/>
          </cell>
        </row>
        <row r="96">
          <cell r="E96" t="str">
            <v/>
          </cell>
          <cell r="H96" t="str">
            <v/>
          </cell>
          <cell r="J96" t="str">
            <v/>
          </cell>
        </row>
        <row r="97">
          <cell r="E97" t="str">
            <v/>
          </cell>
          <cell r="H97" t="str">
            <v/>
          </cell>
          <cell r="J97" t="str">
            <v/>
          </cell>
        </row>
        <row r="98">
          <cell r="E98" t="str">
            <v/>
          </cell>
          <cell r="H98" t="str">
            <v/>
          </cell>
          <cell r="J98" t="str">
            <v/>
          </cell>
        </row>
        <row r="99">
          <cell r="E99" t="str">
            <v/>
          </cell>
          <cell r="H99" t="str">
            <v/>
          </cell>
          <cell r="J99" t="str">
            <v/>
          </cell>
        </row>
        <row r="100">
          <cell r="E100" t="str">
            <v/>
          </cell>
          <cell r="H100" t="str">
            <v/>
          </cell>
          <cell r="J100" t="str">
            <v/>
          </cell>
        </row>
        <row r="101">
          <cell r="E101" t="str">
            <v/>
          </cell>
          <cell r="H101" t="str">
            <v/>
          </cell>
          <cell r="J101" t="str">
            <v/>
          </cell>
        </row>
        <row r="102">
          <cell r="E102" t="str">
            <v/>
          </cell>
          <cell r="H102" t="str">
            <v/>
          </cell>
          <cell r="J102" t="str">
            <v/>
          </cell>
        </row>
        <row r="103">
          <cell r="E103" t="str">
            <v/>
          </cell>
          <cell r="H103" t="str">
            <v/>
          </cell>
          <cell r="J103" t="str">
            <v/>
          </cell>
        </row>
        <row r="104">
          <cell r="E104" t="str">
            <v/>
          </cell>
          <cell r="H104" t="str">
            <v/>
          </cell>
          <cell r="J104" t="str">
            <v/>
          </cell>
        </row>
        <row r="105">
          <cell r="E105" t="str">
            <v/>
          </cell>
          <cell r="H105" t="str">
            <v/>
          </cell>
          <cell r="J105" t="str">
            <v/>
          </cell>
        </row>
        <row r="106">
          <cell r="E106" t="str">
            <v/>
          </cell>
          <cell r="H106" t="str">
            <v/>
          </cell>
          <cell r="J106" t="str">
            <v/>
          </cell>
        </row>
        <row r="107">
          <cell r="E107" t="str">
            <v/>
          </cell>
          <cell r="H107" t="str">
            <v/>
          </cell>
          <cell r="J107" t="str">
            <v/>
          </cell>
        </row>
        <row r="108">
          <cell r="E108" t="str">
            <v/>
          </cell>
          <cell r="H108" t="str">
            <v/>
          </cell>
          <cell r="J108" t="str">
            <v/>
          </cell>
        </row>
        <row r="109">
          <cell r="E109" t="str">
            <v/>
          </cell>
          <cell r="H109" t="str">
            <v/>
          </cell>
          <cell r="J109" t="str">
            <v/>
          </cell>
        </row>
        <row r="110">
          <cell r="E110" t="str">
            <v/>
          </cell>
          <cell r="H110" t="str">
            <v/>
          </cell>
          <cell r="J110" t="str">
            <v/>
          </cell>
        </row>
        <row r="111">
          <cell r="E111" t="str">
            <v/>
          </cell>
          <cell r="H111" t="str">
            <v/>
          </cell>
          <cell r="J111" t="str">
            <v/>
          </cell>
        </row>
        <row r="112">
          <cell r="E112" t="str">
            <v/>
          </cell>
          <cell r="H112" t="str">
            <v/>
          </cell>
          <cell r="J112" t="str">
            <v/>
          </cell>
        </row>
        <row r="113">
          <cell r="E113" t="str">
            <v/>
          </cell>
          <cell r="H113" t="str">
            <v/>
          </cell>
          <cell r="J113" t="str">
            <v/>
          </cell>
        </row>
        <row r="114">
          <cell r="E114" t="str">
            <v/>
          </cell>
          <cell r="H114" t="str">
            <v/>
          </cell>
          <cell r="J114" t="str">
            <v/>
          </cell>
        </row>
        <row r="115">
          <cell r="E115" t="str">
            <v/>
          </cell>
          <cell r="H115" t="str">
            <v/>
          </cell>
          <cell r="J115" t="str">
            <v/>
          </cell>
        </row>
        <row r="116">
          <cell r="E116" t="str">
            <v/>
          </cell>
          <cell r="H116" t="str">
            <v/>
          </cell>
          <cell r="J116" t="str">
            <v/>
          </cell>
        </row>
        <row r="117">
          <cell r="E117" t="str">
            <v/>
          </cell>
          <cell r="H117" t="str">
            <v/>
          </cell>
          <cell r="J117" t="str">
            <v/>
          </cell>
        </row>
        <row r="118">
          <cell r="E118" t="str">
            <v/>
          </cell>
          <cell r="H118" t="str">
            <v/>
          </cell>
          <cell r="J118" t="str">
            <v/>
          </cell>
        </row>
        <row r="119">
          <cell r="E119" t="str">
            <v/>
          </cell>
          <cell r="H119" t="str">
            <v/>
          </cell>
          <cell r="J119" t="str">
            <v/>
          </cell>
        </row>
        <row r="120">
          <cell r="E120" t="str">
            <v/>
          </cell>
          <cell r="H120" t="str">
            <v/>
          </cell>
          <cell r="J120" t="str">
            <v/>
          </cell>
        </row>
        <row r="121">
          <cell r="E121" t="str">
            <v/>
          </cell>
          <cell r="H121" t="str">
            <v/>
          </cell>
          <cell r="J121" t="str">
            <v/>
          </cell>
        </row>
        <row r="122">
          <cell r="E122" t="str">
            <v/>
          </cell>
          <cell r="H122" t="str">
            <v/>
          </cell>
          <cell r="J122" t="str">
            <v/>
          </cell>
        </row>
        <row r="123">
          <cell r="E123" t="str">
            <v/>
          </cell>
          <cell r="H123" t="str">
            <v/>
          </cell>
          <cell r="J123" t="str">
            <v/>
          </cell>
        </row>
        <row r="124">
          <cell r="E124" t="str">
            <v/>
          </cell>
          <cell r="H124" t="str">
            <v/>
          </cell>
          <cell r="J124" t="str">
            <v/>
          </cell>
        </row>
        <row r="125">
          <cell r="E125" t="str">
            <v/>
          </cell>
          <cell r="H125" t="str">
            <v/>
          </cell>
          <cell r="J125" t="str">
            <v/>
          </cell>
        </row>
        <row r="126">
          <cell r="E126" t="str">
            <v/>
          </cell>
          <cell r="H126" t="str">
            <v/>
          </cell>
          <cell r="J126" t="str">
            <v/>
          </cell>
        </row>
        <row r="127">
          <cell r="E127" t="str">
            <v/>
          </cell>
          <cell r="H127" t="str">
            <v/>
          </cell>
          <cell r="J127" t="str">
            <v/>
          </cell>
        </row>
        <row r="128">
          <cell r="E128" t="str">
            <v/>
          </cell>
          <cell r="H128" t="str">
            <v/>
          </cell>
          <cell r="J128" t="str">
            <v/>
          </cell>
        </row>
        <row r="129">
          <cell r="E129" t="str">
            <v/>
          </cell>
          <cell r="H129" t="str">
            <v/>
          </cell>
          <cell r="J129" t="str">
            <v/>
          </cell>
        </row>
        <row r="130">
          <cell r="E130" t="str">
            <v/>
          </cell>
          <cell r="H130" t="str">
            <v/>
          </cell>
          <cell r="J130" t="str">
            <v/>
          </cell>
        </row>
        <row r="131">
          <cell r="E131" t="str">
            <v/>
          </cell>
          <cell r="H131" t="str">
            <v/>
          </cell>
          <cell r="J131" t="str">
            <v/>
          </cell>
        </row>
        <row r="132">
          <cell r="E132" t="str">
            <v/>
          </cell>
          <cell r="H132" t="str">
            <v/>
          </cell>
          <cell r="J132" t="str">
            <v/>
          </cell>
        </row>
        <row r="133">
          <cell r="E133" t="str">
            <v/>
          </cell>
          <cell r="H133" t="str">
            <v/>
          </cell>
          <cell r="J133" t="str">
            <v/>
          </cell>
        </row>
        <row r="134">
          <cell r="E134" t="str">
            <v/>
          </cell>
          <cell r="H134" t="str">
            <v/>
          </cell>
          <cell r="J134" t="str">
            <v/>
          </cell>
        </row>
        <row r="135">
          <cell r="E135" t="str">
            <v/>
          </cell>
          <cell r="H135" t="str">
            <v/>
          </cell>
          <cell r="J135" t="str">
            <v/>
          </cell>
        </row>
        <row r="136">
          <cell r="E136" t="str">
            <v/>
          </cell>
          <cell r="H136" t="str">
            <v/>
          </cell>
          <cell r="J136" t="str">
            <v/>
          </cell>
        </row>
        <row r="137">
          <cell r="E137" t="str">
            <v/>
          </cell>
          <cell r="H137" t="str">
            <v/>
          </cell>
          <cell r="J137" t="str">
            <v/>
          </cell>
        </row>
        <row r="138">
          <cell r="E138" t="str">
            <v/>
          </cell>
          <cell r="H138" t="str">
            <v/>
          </cell>
          <cell r="J138" t="str">
            <v/>
          </cell>
        </row>
        <row r="139">
          <cell r="E139" t="str">
            <v/>
          </cell>
          <cell r="H139" t="str">
            <v/>
          </cell>
          <cell r="J139" t="str">
            <v/>
          </cell>
        </row>
        <row r="140">
          <cell r="E140" t="str">
            <v/>
          </cell>
          <cell r="H140" t="str">
            <v/>
          </cell>
          <cell r="J140" t="str">
            <v/>
          </cell>
        </row>
        <row r="141">
          <cell r="E141" t="str">
            <v/>
          </cell>
          <cell r="H141" t="str">
            <v/>
          </cell>
          <cell r="J141" t="str">
            <v/>
          </cell>
        </row>
        <row r="142">
          <cell r="E142" t="str">
            <v/>
          </cell>
          <cell r="H142" t="str">
            <v/>
          </cell>
          <cell r="J142" t="str">
            <v/>
          </cell>
        </row>
        <row r="143">
          <cell r="E143" t="str">
            <v/>
          </cell>
          <cell r="H143" t="str">
            <v/>
          </cell>
          <cell r="J143" t="str">
            <v/>
          </cell>
        </row>
        <row r="144">
          <cell r="E144" t="str">
            <v/>
          </cell>
          <cell r="H144" t="str">
            <v/>
          </cell>
          <cell r="J144" t="str">
            <v/>
          </cell>
        </row>
        <row r="145">
          <cell r="E145" t="str">
            <v/>
          </cell>
          <cell r="H145" t="str">
            <v/>
          </cell>
          <cell r="J145" t="str">
            <v/>
          </cell>
        </row>
        <row r="146">
          <cell r="E146" t="str">
            <v/>
          </cell>
          <cell r="H146" t="str">
            <v/>
          </cell>
          <cell r="J146" t="str">
            <v/>
          </cell>
        </row>
        <row r="147">
          <cell r="E147" t="str">
            <v/>
          </cell>
          <cell r="H147" t="str">
            <v/>
          </cell>
          <cell r="J147" t="str">
            <v/>
          </cell>
        </row>
        <row r="148">
          <cell r="E148" t="str">
            <v/>
          </cell>
          <cell r="H148" t="str">
            <v/>
          </cell>
          <cell r="J148" t="str">
            <v/>
          </cell>
        </row>
        <row r="149">
          <cell r="E149" t="str">
            <v/>
          </cell>
          <cell r="H149" t="str">
            <v/>
          </cell>
          <cell r="J149" t="str">
            <v/>
          </cell>
        </row>
        <row r="150">
          <cell r="E150" t="str">
            <v/>
          </cell>
          <cell r="H150" t="str">
            <v/>
          </cell>
          <cell r="J150" t="str">
            <v/>
          </cell>
        </row>
        <row r="151">
          <cell r="E151" t="str">
            <v/>
          </cell>
          <cell r="H151" t="str">
            <v/>
          </cell>
          <cell r="J151" t="str">
            <v/>
          </cell>
        </row>
        <row r="152">
          <cell r="E152" t="str">
            <v/>
          </cell>
          <cell r="H152" t="str">
            <v/>
          </cell>
          <cell r="J152" t="str">
            <v/>
          </cell>
        </row>
        <row r="153">
          <cell r="E153" t="str">
            <v/>
          </cell>
          <cell r="H153" t="str">
            <v/>
          </cell>
          <cell r="J153" t="str">
            <v/>
          </cell>
        </row>
        <row r="154">
          <cell r="E154" t="str">
            <v/>
          </cell>
          <cell r="H154" t="str">
            <v/>
          </cell>
          <cell r="J154" t="str">
            <v/>
          </cell>
        </row>
        <row r="155">
          <cell r="E155" t="str">
            <v/>
          </cell>
          <cell r="H155" t="str">
            <v/>
          </cell>
          <cell r="J155" t="str">
            <v/>
          </cell>
        </row>
        <row r="156">
          <cell r="E156" t="str">
            <v/>
          </cell>
          <cell r="H156" t="str">
            <v/>
          </cell>
          <cell r="J156" t="str">
            <v/>
          </cell>
        </row>
        <row r="157">
          <cell r="E157" t="str">
            <v/>
          </cell>
          <cell r="H157" t="str">
            <v/>
          </cell>
          <cell r="J157" t="str">
            <v/>
          </cell>
        </row>
        <row r="158">
          <cell r="E158" t="str">
            <v/>
          </cell>
          <cell r="H158" t="str">
            <v/>
          </cell>
          <cell r="J158" t="str">
            <v/>
          </cell>
        </row>
        <row r="159">
          <cell r="E159" t="str">
            <v/>
          </cell>
          <cell r="H159" t="str">
            <v/>
          </cell>
          <cell r="J159" t="str">
            <v/>
          </cell>
        </row>
        <row r="160">
          <cell r="E160" t="str">
            <v/>
          </cell>
          <cell r="H160" t="str">
            <v/>
          </cell>
          <cell r="J160" t="str">
            <v/>
          </cell>
        </row>
        <row r="161">
          <cell r="E161" t="str">
            <v/>
          </cell>
          <cell r="H161" t="str">
            <v/>
          </cell>
          <cell r="J161" t="str">
            <v/>
          </cell>
        </row>
        <row r="162">
          <cell r="E162" t="str">
            <v/>
          </cell>
          <cell r="H162" t="str">
            <v/>
          </cell>
          <cell r="J162" t="str">
            <v/>
          </cell>
        </row>
        <row r="163">
          <cell r="E163" t="str">
            <v/>
          </cell>
          <cell r="H163" t="str">
            <v/>
          </cell>
          <cell r="J163" t="str">
            <v/>
          </cell>
        </row>
        <row r="164">
          <cell r="E164" t="str">
            <v/>
          </cell>
          <cell r="H164" t="str">
            <v/>
          </cell>
          <cell r="J164" t="str">
            <v/>
          </cell>
        </row>
        <row r="165">
          <cell r="E165" t="str">
            <v/>
          </cell>
          <cell r="H165" t="str">
            <v/>
          </cell>
          <cell r="J165" t="str">
            <v/>
          </cell>
        </row>
        <row r="166">
          <cell r="E166" t="str">
            <v/>
          </cell>
          <cell r="H166" t="str">
            <v/>
          </cell>
          <cell r="J166" t="str">
            <v/>
          </cell>
        </row>
        <row r="167">
          <cell r="E167" t="str">
            <v/>
          </cell>
          <cell r="H167" t="str">
            <v/>
          </cell>
          <cell r="J167" t="str">
            <v/>
          </cell>
        </row>
        <row r="168">
          <cell r="E168" t="str">
            <v/>
          </cell>
          <cell r="H168" t="str">
            <v/>
          </cell>
          <cell r="J168" t="str">
            <v/>
          </cell>
        </row>
        <row r="169">
          <cell r="E169" t="str">
            <v/>
          </cell>
          <cell r="H169" t="str">
            <v/>
          </cell>
          <cell r="J169" t="str">
            <v/>
          </cell>
        </row>
        <row r="170">
          <cell r="E170" t="str">
            <v/>
          </cell>
          <cell r="H170" t="str">
            <v/>
          </cell>
          <cell r="J170" t="str">
            <v/>
          </cell>
        </row>
        <row r="171">
          <cell r="E171" t="str">
            <v/>
          </cell>
          <cell r="H171" t="str">
            <v/>
          </cell>
          <cell r="J171" t="str">
            <v/>
          </cell>
        </row>
        <row r="172">
          <cell r="E172" t="str">
            <v/>
          </cell>
          <cell r="H172" t="str">
            <v/>
          </cell>
          <cell r="J172" t="str">
            <v/>
          </cell>
        </row>
        <row r="173">
          <cell r="E173" t="str">
            <v/>
          </cell>
          <cell r="H173" t="str">
            <v/>
          </cell>
          <cell r="J173" t="str">
            <v/>
          </cell>
        </row>
        <row r="174">
          <cell r="E174" t="str">
            <v/>
          </cell>
          <cell r="H174" t="str">
            <v/>
          </cell>
          <cell r="J174" t="str">
            <v/>
          </cell>
        </row>
        <row r="175">
          <cell r="E175" t="str">
            <v/>
          </cell>
          <cell r="H175" t="str">
            <v/>
          </cell>
          <cell r="J175" t="str">
            <v/>
          </cell>
        </row>
        <row r="176">
          <cell r="E176" t="str">
            <v/>
          </cell>
          <cell r="H176" t="str">
            <v/>
          </cell>
          <cell r="J176" t="str">
            <v/>
          </cell>
        </row>
        <row r="177">
          <cell r="E177" t="str">
            <v/>
          </cell>
          <cell r="H177" t="str">
            <v/>
          </cell>
          <cell r="J177" t="str">
            <v/>
          </cell>
        </row>
        <row r="178">
          <cell r="E178" t="str">
            <v/>
          </cell>
          <cell r="H178" t="str">
            <v/>
          </cell>
          <cell r="J178" t="str">
            <v/>
          </cell>
        </row>
        <row r="179">
          <cell r="E179" t="str">
            <v/>
          </cell>
          <cell r="H179" t="str">
            <v/>
          </cell>
          <cell r="J179" t="str">
            <v/>
          </cell>
        </row>
        <row r="180">
          <cell r="E180" t="str">
            <v/>
          </cell>
          <cell r="H180" t="str">
            <v/>
          </cell>
          <cell r="J180" t="str">
            <v/>
          </cell>
        </row>
        <row r="181">
          <cell r="E181" t="str">
            <v/>
          </cell>
          <cell r="H181" t="str">
            <v/>
          </cell>
          <cell r="J181" t="str">
            <v/>
          </cell>
        </row>
        <row r="182">
          <cell r="E182" t="str">
            <v/>
          </cell>
          <cell r="H182" t="str">
            <v/>
          </cell>
          <cell r="J182" t="str">
            <v/>
          </cell>
        </row>
        <row r="183">
          <cell r="E183" t="str">
            <v/>
          </cell>
          <cell r="H183" t="str">
            <v/>
          </cell>
          <cell r="J183" t="str">
            <v/>
          </cell>
        </row>
        <row r="184">
          <cell r="E184" t="str">
            <v/>
          </cell>
          <cell r="H184" t="str">
            <v/>
          </cell>
          <cell r="J184" t="str">
            <v/>
          </cell>
        </row>
        <row r="185">
          <cell r="E185" t="str">
            <v/>
          </cell>
          <cell r="H185" t="str">
            <v/>
          </cell>
          <cell r="J185" t="str">
            <v/>
          </cell>
        </row>
        <row r="186">
          <cell r="E186" t="str">
            <v/>
          </cell>
          <cell r="H186" t="str">
            <v/>
          </cell>
          <cell r="J186" t="str">
            <v/>
          </cell>
        </row>
        <row r="187">
          <cell r="E187" t="str">
            <v/>
          </cell>
          <cell r="H187" t="str">
            <v/>
          </cell>
          <cell r="J187" t="str">
            <v/>
          </cell>
        </row>
        <row r="188">
          <cell r="E188" t="str">
            <v/>
          </cell>
          <cell r="H188" t="str">
            <v/>
          </cell>
          <cell r="J188" t="str">
            <v/>
          </cell>
        </row>
        <row r="189">
          <cell r="E189" t="str">
            <v/>
          </cell>
          <cell r="H189" t="str">
            <v/>
          </cell>
          <cell r="J189" t="str">
            <v/>
          </cell>
        </row>
        <row r="190">
          <cell r="E190" t="str">
            <v/>
          </cell>
          <cell r="H190" t="str">
            <v/>
          </cell>
          <cell r="J190" t="str">
            <v/>
          </cell>
        </row>
        <row r="191">
          <cell r="E191" t="str">
            <v/>
          </cell>
          <cell r="H191" t="str">
            <v/>
          </cell>
          <cell r="J191" t="str">
            <v/>
          </cell>
        </row>
        <row r="192">
          <cell r="E192" t="str">
            <v/>
          </cell>
          <cell r="H192" t="str">
            <v/>
          </cell>
          <cell r="J192" t="str">
            <v/>
          </cell>
        </row>
        <row r="193">
          <cell r="E193" t="str">
            <v/>
          </cell>
          <cell r="H193" t="str">
            <v/>
          </cell>
          <cell r="J193" t="str">
            <v/>
          </cell>
        </row>
        <row r="194">
          <cell r="E194" t="str">
            <v/>
          </cell>
          <cell r="H194" t="str">
            <v/>
          </cell>
          <cell r="J194" t="str">
            <v/>
          </cell>
        </row>
        <row r="195">
          <cell r="E195" t="str">
            <v/>
          </cell>
          <cell r="H195" t="str">
            <v/>
          </cell>
          <cell r="J195" t="str">
            <v/>
          </cell>
        </row>
        <row r="196">
          <cell r="E196" t="str">
            <v/>
          </cell>
          <cell r="H196" t="str">
            <v/>
          </cell>
          <cell r="J196" t="str">
            <v/>
          </cell>
        </row>
        <row r="197">
          <cell r="E197" t="str">
            <v/>
          </cell>
          <cell r="H197" t="str">
            <v/>
          </cell>
          <cell r="J197" t="str">
            <v/>
          </cell>
        </row>
        <row r="198">
          <cell r="E198" t="str">
            <v/>
          </cell>
          <cell r="H198" t="str">
            <v/>
          </cell>
          <cell r="J198" t="str">
            <v/>
          </cell>
        </row>
        <row r="199">
          <cell r="E199" t="str">
            <v/>
          </cell>
          <cell r="H199" t="str">
            <v/>
          </cell>
          <cell r="J199" t="str">
            <v/>
          </cell>
        </row>
        <row r="200">
          <cell r="E200" t="str">
            <v/>
          </cell>
          <cell r="H200" t="str">
            <v/>
          </cell>
          <cell r="J200" t="str">
            <v/>
          </cell>
        </row>
        <row r="201">
          <cell r="E201" t="str">
            <v/>
          </cell>
          <cell r="H201" t="str">
            <v/>
          </cell>
          <cell r="J201" t="str">
            <v/>
          </cell>
        </row>
        <row r="202">
          <cell r="E202" t="str">
            <v/>
          </cell>
          <cell r="H202" t="str">
            <v/>
          </cell>
          <cell r="J202" t="str">
            <v/>
          </cell>
        </row>
        <row r="203">
          <cell r="E203" t="str">
            <v/>
          </cell>
          <cell r="H203" t="str">
            <v/>
          </cell>
          <cell r="J203" t="str">
            <v/>
          </cell>
        </row>
        <row r="204">
          <cell r="E204" t="str">
            <v/>
          </cell>
          <cell r="H204" t="str">
            <v/>
          </cell>
          <cell r="J204" t="str">
            <v/>
          </cell>
        </row>
        <row r="205">
          <cell r="E205" t="str">
            <v/>
          </cell>
          <cell r="H205" t="str">
            <v/>
          </cell>
          <cell r="J205" t="str">
            <v/>
          </cell>
        </row>
        <row r="206">
          <cell r="E206" t="str">
            <v/>
          </cell>
          <cell r="H206" t="str">
            <v/>
          </cell>
          <cell r="J206" t="str">
            <v/>
          </cell>
        </row>
        <row r="207">
          <cell r="E207" t="str">
            <v/>
          </cell>
          <cell r="H207" t="str">
            <v/>
          </cell>
          <cell r="J207" t="str">
            <v/>
          </cell>
        </row>
        <row r="208">
          <cell r="E208" t="str">
            <v/>
          </cell>
          <cell r="H208" t="str">
            <v/>
          </cell>
          <cell r="J208" t="str">
            <v/>
          </cell>
        </row>
        <row r="209">
          <cell r="E209" t="str">
            <v/>
          </cell>
          <cell r="H209" t="str">
            <v/>
          </cell>
          <cell r="J209" t="str">
            <v/>
          </cell>
        </row>
        <row r="210">
          <cell r="E210" t="str">
            <v/>
          </cell>
          <cell r="H210" t="str">
            <v/>
          </cell>
          <cell r="J210" t="str">
            <v/>
          </cell>
        </row>
        <row r="211">
          <cell r="E211" t="str">
            <v/>
          </cell>
          <cell r="H211" t="str">
            <v/>
          </cell>
          <cell r="J211" t="str">
            <v/>
          </cell>
        </row>
        <row r="212">
          <cell r="E212" t="str">
            <v/>
          </cell>
          <cell r="H212" t="str">
            <v/>
          </cell>
          <cell r="J212" t="str">
            <v/>
          </cell>
        </row>
        <row r="213">
          <cell r="E213" t="str">
            <v/>
          </cell>
          <cell r="H213" t="str">
            <v/>
          </cell>
          <cell r="J213" t="str">
            <v/>
          </cell>
        </row>
        <row r="214">
          <cell r="E214" t="str">
            <v/>
          </cell>
          <cell r="H214" t="str">
            <v/>
          </cell>
          <cell r="J214" t="str">
            <v/>
          </cell>
        </row>
        <row r="215">
          <cell r="E215" t="str">
            <v/>
          </cell>
          <cell r="H215" t="str">
            <v/>
          </cell>
          <cell r="J215" t="str">
            <v/>
          </cell>
        </row>
        <row r="216">
          <cell r="E216" t="str">
            <v/>
          </cell>
          <cell r="H216" t="str">
            <v/>
          </cell>
          <cell r="J216" t="str">
            <v/>
          </cell>
        </row>
        <row r="217">
          <cell r="E217" t="str">
            <v/>
          </cell>
          <cell r="H217" t="str">
            <v/>
          </cell>
          <cell r="J217" t="str">
            <v/>
          </cell>
        </row>
        <row r="218">
          <cell r="E218" t="str">
            <v/>
          </cell>
          <cell r="H218" t="str">
            <v/>
          </cell>
          <cell r="J218" t="str">
            <v/>
          </cell>
        </row>
        <row r="219">
          <cell r="E219" t="str">
            <v/>
          </cell>
          <cell r="H219" t="str">
            <v/>
          </cell>
          <cell r="J219" t="str">
            <v/>
          </cell>
        </row>
        <row r="220">
          <cell r="E220" t="str">
            <v/>
          </cell>
          <cell r="H220" t="str">
            <v/>
          </cell>
          <cell r="J220" t="str">
            <v/>
          </cell>
        </row>
        <row r="221">
          <cell r="E221" t="str">
            <v/>
          </cell>
          <cell r="H221" t="str">
            <v/>
          </cell>
          <cell r="J221" t="str">
            <v/>
          </cell>
        </row>
        <row r="222">
          <cell r="E222" t="str">
            <v/>
          </cell>
          <cell r="H222" t="str">
            <v/>
          </cell>
          <cell r="J222" t="str">
            <v/>
          </cell>
        </row>
        <row r="223">
          <cell r="E223" t="str">
            <v/>
          </cell>
          <cell r="H223" t="str">
            <v/>
          </cell>
          <cell r="J223" t="str">
            <v/>
          </cell>
        </row>
        <row r="224">
          <cell r="E224" t="str">
            <v/>
          </cell>
          <cell r="H224" t="str">
            <v/>
          </cell>
          <cell r="J224" t="str">
            <v/>
          </cell>
        </row>
        <row r="225">
          <cell r="E225" t="str">
            <v/>
          </cell>
          <cell r="H225" t="str">
            <v/>
          </cell>
          <cell r="J225" t="str">
            <v/>
          </cell>
        </row>
        <row r="226">
          <cell r="E226" t="str">
            <v/>
          </cell>
          <cell r="H226" t="str">
            <v/>
          </cell>
          <cell r="J226" t="str">
            <v/>
          </cell>
        </row>
        <row r="227">
          <cell r="E227" t="str">
            <v/>
          </cell>
          <cell r="H227" t="str">
            <v/>
          </cell>
          <cell r="J227" t="str">
            <v/>
          </cell>
        </row>
        <row r="228">
          <cell r="E228" t="str">
            <v/>
          </cell>
          <cell r="H228" t="str">
            <v/>
          </cell>
          <cell r="J228" t="str">
            <v/>
          </cell>
        </row>
        <row r="229">
          <cell r="E229" t="str">
            <v/>
          </cell>
          <cell r="H229" t="str">
            <v/>
          </cell>
          <cell r="J229" t="str">
            <v/>
          </cell>
        </row>
        <row r="230">
          <cell r="E230" t="str">
            <v/>
          </cell>
          <cell r="H230" t="str">
            <v/>
          </cell>
          <cell r="J230" t="str">
            <v/>
          </cell>
        </row>
        <row r="231">
          <cell r="E231" t="str">
            <v/>
          </cell>
          <cell r="H231" t="str">
            <v/>
          </cell>
          <cell r="J231" t="str">
            <v/>
          </cell>
        </row>
        <row r="232">
          <cell r="E232" t="str">
            <v/>
          </cell>
          <cell r="H232" t="str">
            <v/>
          </cell>
          <cell r="J232" t="str">
            <v/>
          </cell>
        </row>
        <row r="233">
          <cell r="E233" t="str">
            <v/>
          </cell>
          <cell r="H233" t="str">
            <v/>
          </cell>
          <cell r="J233" t="str">
            <v/>
          </cell>
        </row>
        <row r="234">
          <cell r="E234" t="str">
            <v/>
          </cell>
          <cell r="H234" t="str">
            <v/>
          </cell>
          <cell r="J234" t="str">
            <v/>
          </cell>
        </row>
        <row r="235">
          <cell r="E235" t="str">
            <v/>
          </cell>
          <cell r="H235" t="str">
            <v/>
          </cell>
          <cell r="J235" t="str">
            <v/>
          </cell>
        </row>
        <row r="236">
          <cell r="E236" t="str">
            <v/>
          </cell>
          <cell r="H236" t="str">
            <v/>
          </cell>
          <cell r="J236" t="str">
            <v/>
          </cell>
        </row>
        <row r="237">
          <cell r="E237" t="str">
            <v/>
          </cell>
          <cell r="H237" t="str">
            <v/>
          </cell>
          <cell r="J237" t="str">
            <v/>
          </cell>
        </row>
        <row r="238">
          <cell r="E238" t="str">
            <v/>
          </cell>
          <cell r="H238" t="str">
            <v/>
          </cell>
          <cell r="J238" t="str">
            <v/>
          </cell>
        </row>
        <row r="239">
          <cell r="E239" t="str">
            <v/>
          </cell>
          <cell r="H239" t="str">
            <v/>
          </cell>
          <cell r="J239" t="str">
            <v/>
          </cell>
        </row>
        <row r="240">
          <cell r="E240" t="str">
            <v/>
          </cell>
          <cell r="H240" t="str">
            <v/>
          </cell>
          <cell r="J240" t="str">
            <v/>
          </cell>
        </row>
        <row r="241">
          <cell r="E241" t="str">
            <v/>
          </cell>
          <cell r="H241" t="str">
            <v/>
          </cell>
          <cell r="J241" t="str">
            <v/>
          </cell>
        </row>
        <row r="242">
          <cell r="E242" t="str">
            <v/>
          </cell>
          <cell r="H242" t="str">
            <v/>
          </cell>
          <cell r="J242" t="str">
            <v/>
          </cell>
        </row>
        <row r="243">
          <cell r="E243" t="str">
            <v/>
          </cell>
          <cell r="H243" t="str">
            <v/>
          </cell>
          <cell r="J243" t="str">
            <v/>
          </cell>
        </row>
        <row r="244">
          <cell r="E244" t="str">
            <v/>
          </cell>
          <cell r="H244" t="str">
            <v/>
          </cell>
          <cell r="J244" t="str">
            <v/>
          </cell>
        </row>
        <row r="245">
          <cell r="E245" t="str">
            <v/>
          </cell>
          <cell r="H245" t="str">
            <v/>
          </cell>
          <cell r="J245" t="str">
            <v/>
          </cell>
        </row>
        <row r="246">
          <cell r="E246" t="str">
            <v/>
          </cell>
          <cell r="H246" t="str">
            <v/>
          </cell>
          <cell r="J246" t="str">
            <v/>
          </cell>
        </row>
        <row r="247">
          <cell r="E247" t="str">
            <v/>
          </cell>
          <cell r="H247" t="str">
            <v/>
          </cell>
          <cell r="J247" t="str">
            <v/>
          </cell>
        </row>
        <row r="248">
          <cell r="E248" t="str">
            <v/>
          </cell>
          <cell r="H248" t="str">
            <v/>
          </cell>
          <cell r="J248" t="str">
            <v/>
          </cell>
        </row>
        <row r="249">
          <cell r="E249" t="str">
            <v/>
          </cell>
          <cell r="H249" t="str">
            <v/>
          </cell>
          <cell r="J249" t="str">
            <v/>
          </cell>
        </row>
        <row r="250">
          <cell r="E250" t="str">
            <v/>
          </cell>
          <cell r="H250" t="str">
            <v/>
          </cell>
          <cell r="J250" t="str">
            <v/>
          </cell>
        </row>
        <row r="251">
          <cell r="E251" t="str">
            <v/>
          </cell>
          <cell r="H251" t="str">
            <v/>
          </cell>
          <cell r="J251" t="str">
            <v/>
          </cell>
        </row>
        <row r="252">
          <cell r="E252" t="str">
            <v/>
          </cell>
          <cell r="H252" t="str">
            <v/>
          </cell>
          <cell r="J252" t="str">
            <v/>
          </cell>
        </row>
        <row r="253">
          <cell r="E253" t="str">
            <v/>
          </cell>
          <cell r="H253" t="str">
            <v/>
          </cell>
          <cell r="J253" t="str">
            <v/>
          </cell>
        </row>
        <row r="254">
          <cell r="E254" t="str">
            <v/>
          </cell>
          <cell r="H254" t="str">
            <v/>
          </cell>
          <cell r="J254" t="str">
            <v/>
          </cell>
        </row>
        <row r="255">
          <cell r="E255" t="str">
            <v/>
          </cell>
          <cell r="H255" t="str">
            <v/>
          </cell>
          <cell r="J255" t="str">
            <v/>
          </cell>
        </row>
        <row r="256">
          <cell r="E256" t="str">
            <v/>
          </cell>
          <cell r="H256" t="str">
            <v/>
          </cell>
          <cell r="J256" t="str">
            <v/>
          </cell>
        </row>
        <row r="257">
          <cell r="E257" t="str">
            <v/>
          </cell>
          <cell r="H257" t="str">
            <v/>
          </cell>
          <cell r="J257" t="str">
            <v/>
          </cell>
        </row>
        <row r="258">
          <cell r="E258" t="str">
            <v/>
          </cell>
          <cell r="H258" t="str">
            <v/>
          </cell>
          <cell r="J258" t="str">
            <v/>
          </cell>
        </row>
        <row r="259">
          <cell r="E259" t="str">
            <v/>
          </cell>
          <cell r="H259" t="str">
            <v/>
          </cell>
          <cell r="J259" t="str">
            <v/>
          </cell>
        </row>
        <row r="260">
          <cell r="E260" t="str">
            <v/>
          </cell>
          <cell r="H260" t="str">
            <v/>
          </cell>
          <cell r="J260" t="str">
            <v/>
          </cell>
        </row>
        <row r="261">
          <cell r="E261" t="str">
            <v/>
          </cell>
          <cell r="H261" t="str">
            <v/>
          </cell>
          <cell r="J261" t="str">
            <v/>
          </cell>
        </row>
        <row r="262">
          <cell r="E262" t="str">
            <v/>
          </cell>
          <cell r="H262" t="str">
            <v/>
          </cell>
          <cell r="J262" t="str">
            <v/>
          </cell>
        </row>
        <row r="263">
          <cell r="E263" t="str">
            <v/>
          </cell>
          <cell r="H263" t="str">
            <v/>
          </cell>
          <cell r="J263" t="str">
            <v/>
          </cell>
        </row>
        <row r="264">
          <cell r="E264" t="str">
            <v/>
          </cell>
          <cell r="H264" t="str">
            <v/>
          </cell>
          <cell r="J264" t="str">
            <v/>
          </cell>
        </row>
        <row r="265">
          <cell r="E265" t="str">
            <v/>
          </cell>
          <cell r="H265" t="str">
            <v/>
          </cell>
          <cell r="J265" t="str">
            <v/>
          </cell>
        </row>
        <row r="266">
          <cell r="E266" t="str">
            <v/>
          </cell>
          <cell r="H266" t="str">
            <v/>
          </cell>
          <cell r="J266" t="str">
            <v/>
          </cell>
        </row>
        <row r="267">
          <cell r="E267" t="str">
            <v/>
          </cell>
          <cell r="H267" t="str">
            <v/>
          </cell>
          <cell r="J267" t="str">
            <v/>
          </cell>
        </row>
        <row r="268">
          <cell r="E268" t="str">
            <v/>
          </cell>
          <cell r="H268" t="str">
            <v/>
          </cell>
          <cell r="J268" t="str">
            <v/>
          </cell>
        </row>
        <row r="269">
          <cell r="E269" t="str">
            <v/>
          </cell>
          <cell r="H269" t="str">
            <v/>
          </cell>
          <cell r="J269" t="str">
            <v/>
          </cell>
        </row>
        <row r="270">
          <cell r="E270" t="str">
            <v/>
          </cell>
          <cell r="H270" t="str">
            <v/>
          </cell>
          <cell r="J270" t="str">
            <v/>
          </cell>
        </row>
        <row r="271">
          <cell r="E271" t="str">
            <v/>
          </cell>
          <cell r="H271" t="str">
            <v/>
          </cell>
          <cell r="J271" t="str">
            <v/>
          </cell>
        </row>
        <row r="272">
          <cell r="E272" t="str">
            <v/>
          </cell>
          <cell r="H272" t="str">
            <v/>
          </cell>
          <cell r="J272" t="str">
            <v/>
          </cell>
        </row>
        <row r="273">
          <cell r="E273" t="str">
            <v/>
          </cell>
          <cell r="H273" t="str">
            <v/>
          </cell>
          <cell r="J273" t="str">
            <v/>
          </cell>
        </row>
        <row r="274">
          <cell r="E274" t="str">
            <v/>
          </cell>
          <cell r="H274" t="str">
            <v/>
          </cell>
          <cell r="J274" t="str">
            <v/>
          </cell>
        </row>
        <row r="275">
          <cell r="E275" t="str">
            <v/>
          </cell>
          <cell r="H275" t="str">
            <v/>
          </cell>
          <cell r="J275" t="str">
            <v/>
          </cell>
        </row>
        <row r="276">
          <cell r="E276" t="str">
            <v/>
          </cell>
          <cell r="H276" t="str">
            <v/>
          </cell>
          <cell r="J276" t="str">
            <v/>
          </cell>
        </row>
        <row r="277">
          <cell r="E277" t="str">
            <v/>
          </cell>
          <cell r="H277" t="str">
            <v/>
          </cell>
          <cell r="J277" t="str">
            <v/>
          </cell>
        </row>
        <row r="278">
          <cell r="E278" t="str">
            <v/>
          </cell>
          <cell r="H278" t="str">
            <v/>
          </cell>
          <cell r="J278" t="str">
            <v/>
          </cell>
        </row>
        <row r="279">
          <cell r="E279" t="str">
            <v/>
          </cell>
          <cell r="H279" t="str">
            <v/>
          </cell>
          <cell r="J279" t="str">
            <v/>
          </cell>
        </row>
        <row r="280">
          <cell r="E280" t="str">
            <v/>
          </cell>
          <cell r="H280" t="str">
            <v/>
          </cell>
          <cell r="J280" t="str">
            <v/>
          </cell>
        </row>
        <row r="281">
          <cell r="E281" t="str">
            <v/>
          </cell>
          <cell r="H281" t="str">
            <v/>
          </cell>
          <cell r="J281" t="str">
            <v/>
          </cell>
        </row>
        <row r="282">
          <cell r="E282" t="str">
            <v/>
          </cell>
          <cell r="H282" t="str">
            <v/>
          </cell>
          <cell r="J282" t="str">
            <v/>
          </cell>
        </row>
        <row r="283">
          <cell r="E283" t="str">
            <v/>
          </cell>
          <cell r="H283" t="str">
            <v/>
          </cell>
          <cell r="J283" t="str">
            <v/>
          </cell>
        </row>
        <row r="284">
          <cell r="E284" t="str">
            <v/>
          </cell>
          <cell r="H284" t="str">
            <v/>
          </cell>
          <cell r="J284" t="str">
            <v/>
          </cell>
        </row>
        <row r="285">
          <cell r="E285" t="str">
            <v/>
          </cell>
          <cell r="H285" t="str">
            <v/>
          </cell>
          <cell r="J285" t="str">
            <v/>
          </cell>
        </row>
        <row r="286">
          <cell r="E286" t="str">
            <v/>
          </cell>
          <cell r="H286" t="str">
            <v/>
          </cell>
          <cell r="J286" t="str">
            <v/>
          </cell>
        </row>
        <row r="287">
          <cell r="E287" t="str">
            <v/>
          </cell>
          <cell r="H287" t="str">
            <v/>
          </cell>
          <cell r="J287" t="str">
            <v/>
          </cell>
        </row>
        <row r="288">
          <cell r="E288" t="str">
            <v/>
          </cell>
          <cell r="H288" t="str">
            <v/>
          </cell>
          <cell r="J288" t="str">
            <v/>
          </cell>
        </row>
        <row r="289">
          <cell r="E289" t="str">
            <v/>
          </cell>
          <cell r="H289" t="str">
            <v/>
          </cell>
          <cell r="J289" t="str">
            <v/>
          </cell>
        </row>
        <row r="290">
          <cell r="E290" t="str">
            <v/>
          </cell>
          <cell r="H290" t="str">
            <v/>
          </cell>
          <cell r="J290" t="str">
            <v/>
          </cell>
        </row>
        <row r="291">
          <cell r="E291" t="str">
            <v/>
          </cell>
          <cell r="H291" t="str">
            <v/>
          </cell>
          <cell r="J291" t="str">
            <v/>
          </cell>
        </row>
        <row r="292">
          <cell r="E292" t="str">
            <v/>
          </cell>
          <cell r="H292" t="str">
            <v/>
          </cell>
          <cell r="J292" t="str">
            <v/>
          </cell>
        </row>
        <row r="293">
          <cell r="E293" t="str">
            <v/>
          </cell>
          <cell r="H293" t="str">
            <v/>
          </cell>
          <cell r="J293" t="str">
            <v/>
          </cell>
        </row>
        <row r="294">
          <cell r="E294" t="str">
            <v/>
          </cell>
          <cell r="H294" t="str">
            <v/>
          </cell>
          <cell r="J294" t="str">
            <v/>
          </cell>
        </row>
        <row r="295">
          <cell r="E295" t="str">
            <v/>
          </cell>
          <cell r="H295" t="str">
            <v/>
          </cell>
          <cell r="J295" t="str">
            <v/>
          </cell>
        </row>
        <row r="296">
          <cell r="E296" t="str">
            <v/>
          </cell>
          <cell r="H296" t="str">
            <v/>
          </cell>
          <cell r="J296" t="str">
            <v/>
          </cell>
        </row>
        <row r="297">
          <cell r="E297" t="str">
            <v/>
          </cell>
          <cell r="H297" t="str">
            <v/>
          </cell>
          <cell r="J297" t="str">
            <v/>
          </cell>
        </row>
        <row r="298">
          <cell r="E298" t="str">
            <v/>
          </cell>
          <cell r="H298" t="str">
            <v/>
          </cell>
          <cell r="J298" t="str">
            <v/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 t="str">
            <v>등급</v>
          </cell>
          <cell r="B3" t="str">
            <v>류</v>
          </cell>
          <cell r="C3" t="str">
            <v>노선번호</v>
          </cell>
          <cell r="D3" t="str">
            <v>구간시점</v>
          </cell>
          <cell r="G3" t="str">
            <v>구간종점</v>
          </cell>
          <cell r="J3" t="str">
            <v/>
          </cell>
          <cell r="K3" t="str">
            <v>보행자전용보도</v>
          </cell>
          <cell r="L3" t="str">
            <v>자전거보도</v>
          </cell>
          <cell r="M3" t="str">
            <v>겸용보도</v>
          </cell>
        </row>
        <row r="4">
          <cell r="A4" t="str">
            <v>대로</v>
          </cell>
          <cell r="B4" t="str">
            <v>2</v>
          </cell>
          <cell r="C4" t="str">
            <v>1</v>
          </cell>
          <cell r="D4">
            <v>1</v>
          </cell>
          <cell r="E4" t="str">
            <v>+</v>
          </cell>
          <cell r="F4">
            <v>11.32</v>
          </cell>
          <cell r="G4">
            <v>5</v>
          </cell>
          <cell r="H4" t="str">
            <v>+</v>
          </cell>
          <cell r="I4">
            <v>5</v>
          </cell>
          <cell r="J4" t="str">
            <v>L</v>
          </cell>
          <cell r="M4">
            <v>73.680000000000007</v>
          </cell>
        </row>
        <row r="5">
          <cell r="D5">
            <v>7</v>
          </cell>
          <cell r="E5" t="str">
            <v>+</v>
          </cell>
          <cell r="F5">
            <v>5</v>
          </cell>
          <cell r="G5">
            <v>20</v>
          </cell>
          <cell r="H5" t="str">
            <v>+</v>
          </cell>
          <cell r="I5">
            <v>5</v>
          </cell>
          <cell r="J5" t="str">
            <v>L</v>
          </cell>
          <cell r="M5">
            <v>260</v>
          </cell>
        </row>
        <row r="6">
          <cell r="D6">
            <v>22</v>
          </cell>
          <cell r="E6" t="str">
            <v>+</v>
          </cell>
          <cell r="F6">
            <v>15</v>
          </cell>
          <cell r="G6">
            <v>37</v>
          </cell>
          <cell r="H6" t="str">
            <v>+</v>
          </cell>
          <cell r="I6">
            <v>10</v>
          </cell>
          <cell r="J6" t="str">
            <v>L</v>
          </cell>
          <cell r="M6">
            <v>295</v>
          </cell>
        </row>
        <row r="7">
          <cell r="D7">
            <v>38</v>
          </cell>
          <cell r="E7" t="str">
            <v>+</v>
          </cell>
          <cell r="F7">
            <v>15</v>
          </cell>
          <cell r="G7">
            <v>42</v>
          </cell>
          <cell r="H7" t="str">
            <v>+</v>
          </cell>
          <cell r="I7">
            <v>0</v>
          </cell>
          <cell r="J7" t="str">
            <v>L</v>
          </cell>
          <cell r="M7">
            <v>65</v>
          </cell>
        </row>
        <row r="8">
          <cell r="D8">
            <v>44</v>
          </cell>
          <cell r="E8" t="str">
            <v>+</v>
          </cell>
          <cell r="F8">
            <v>10</v>
          </cell>
          <cell r="G8">
            <v>57</v>
          </cell>
          <cell r="H8" t="str">
            <v>+</v>
          </cell>
          <cell r="I8">
            <v>10</v>
          </cell>
          <cell r="J8" t="str">
            <v>L</v>
          </cell>
          <cell r="M8">
            <v>260</v>
          </cell>
        </row>
        <row r="9">
          <cell r="D9">
            <v>59</v>
          </cell>
          <cell r="E9" t="str">
            <v>+</v>
          </cell>
          <cell r="F9">
            <v>15</v>
          </cell>
          <cell r="G9">
            <v>71</v>
          </cell>
          <cell r="H9" t="str">
            <v>+</v>
          </cell>
          <cell r="I9">
            <v>7.78</v>
          </cell>
          <cell r="J9" t="str">
            <v>L</v>
          </cell>
          <cell r="M9">
            <v>232.78</v>
          </cell>
        </row>
        <row r="10">
          <cell r="E10" t="str">
            <v/>
          </cell>
          <cell r="H10" t="str">
            <v/>
          </cell>
        </row>
        <row r="11">
          <cell r="D11">
            <v>1</v>
          </cell>
          <cell r="E11" t="str">
            <v>+</v>
          </cell>
          <cell r="F11">
            <v>11.32</v>
          </cell>
          <cell r="G11">
            <v>5</v>
          </cell>
          <cell r="H11" t="str">
            <v>+</v>
          </cell>
          <cell r="I11">
            <v>5</v>
          </cell>
          <cell r="J11" t="str">
            <v>R</v>
          </cell>
          <cell r="K11">
            <v>73.680000000000007</v>
          </cell>
          <cell r="L11">
            <v>73.680000000000007</v>
          </cell>
        </row>
        <row r="12">
          <cell r="D12">
            <v>7</v>
          </cell>
          <cell r="E12" t="str">
            <v>+</v>
          </cell>
          <cell r="F12">
            <v>5</v>
          </cell>
          <cell r="G12">
            <v>20</v>
          </cell>
          <cell r="H12" t="str">
            <v>+</v>
          </cell>
          <cell r="I12">
            <v>5</v>
          </cell>
          <cell r="J12" t="str">
            <v>R</v>
          </cell>
          <cell r="K12">
            <v>260</v>
          </cell>
          <cell r="L12">
            <v>260</v>
          </cell>
        </row>
        <row r="13">
          <cell r="D13">
            <v>22</v>
          </cell>
          <cell r="E13" t="str">
            <v>+</v>
          </cell>
          <cell r="F13">
            <v>15</v>
          </cell>
          <cell r="G13">
            <v>37</v>
          </cell>
          <cell r="H13" t="str">
            <v>+</v>
          </cell>
          <cell r="I13">
            <v>10</v>
          </cell>
          <cell r="J13" t="str">
            <v>R</v>
          </cell>
          <cell r="K13">
            <v>295</v>
          </cell>
          <cell r="L13">
            <v>295</v>
          </cell>
        </row>
        <row r="14">
          <cell r="D14">
            <v>38</v>
          </cell>
          <cell r="E14" t="str">
            <v>+</v>
          </cell>
          <cell r="F14">
            <v>15</v>
          </cell>
          <cell r="G14">
            <v>42</v>
          </cell>
          <cell r="H14" t="str">
            <v>+</v>
          </cell>
          <cell r="I14">
            <v>0</v>
          </cell>
          <cell r="J14" t="str">
            <v>R</v>
          </cell>
          <cell r="K14">
            <v>65</v>
          </cell>
          <cell r="L14">
            <v>65</v>
          </cell>
        </row>
        <row r="15">
          <cell r="D15">
            <v>44</v>
          </cell>
          <cell r="E15" t="str">
            <v>+</v>
          </cell>
          <cell r="F15">
            <v>10</v>
          </cell>
          <cell r="G15">
            <v>57</v>
          </cell>
          <cell r="H15" t="str">
            <v>+</v>
          </cell>
          <cell r="I15">
            <v>10</v>
          </cell>
          <cell r="J15" t="str">
            <v>R</v>
          </cell>
          <cell r="K15">
            <v>260</v>
          </cell>
          <cell r="L15">
            <v>260</v>
          </cell>
        </row>
        <row r="16">
          <cell r="D16">
            <v>59</v>
          </cell>
          <cell r="E16" t="str">
            <v>+</v>
          </cell>
          <cell r="F16">
            <v>15</v>
          </cell>
          <cell r="G16">
            <v>71</v>
          </cell>
          <cell r="H16" t="str">
            <v>+</v>
          </cell>
          <cell r="I16">
            <v>7.78</v>
          </cell>
          <cell r="J16" t="str">
            <v>R</v>
          </cell>
          <cell r="K16">
            <v>232.78</v>
          </cell>
          <cell r="L16">
            <v>232.78</v>
          </cell>
        </row>
        <row r="17">
          <cell r="A17" t="str">
            <v>대로</v>
          </cell>
          <cell r="B17" t="str">
            <v>2</v>
          </cell>
          <cell r="C17" t="str">
            <v>1</v>
          </cell>
          <cell r="D17" t="str">
            <v>소          계</v>
          </cell>
          <cell r="K17">
            <v>1186.46</v>
          </cell>
          <cell r="L17">
            <v>1186.46</v>
          </cell>
          <cell r="M17">
            <v>1186.46</v>
          </cell>
        </row>
        <row r="18">
          <cell r="A18" t="str">
            <v>대로</v>
          </cell>
          <cell r="B18" t="str">
            <v>2</v>
          </cell>
          <cell r="C18" t="str">
            <v>2</v>
          </cell>
          <cell r="D18">
            <v>1</v>
          </cell>
          <cell r="E18" t="str">
            <v>+</v>
          </cell>
          <cell r="F18">
            <v>10</v>
          </cell>
          <cell r="G18">
            <v>7</v>
          </cell>
          <cell r="H18" t="str">
            <v>+</v>
          </cell>
          <cell r="I18">
            <v>5</v>
          </cell>
          <cell r="J18" t="str">
            <v>L</v>
          </cell>
          <cell r="M18">
            <v>115</v>
          </cell>
        </row>
        <row r="19">
          <cell r="D19">
            <v>9</v>
          </cell>
          <cell r="E19" t="str">
            <v>+</v>
          </cell>
          <cell r="F19">
            <v>10</v>
          </cell>
          <cell r="G19">
            <v>11</v>
          </cell>
          <cell r="H19" t="str">
            <v>+</v>
          </cell>
          <cell r="I19">
            <v>10</v>
          </cell>
          <cell r="J19" t="str">
            <v>L</v>
          </cell>
          <cell r="M19">
            <v>40</v>
          </cell>
        </row>
        <row r="20">
          <cell r="D20">
            <v>13</v>
          </cell>
          <cell r="E20" t="str">
            <v>+</v>
          </cell>
          <cell r="F20">
            <v>5</v>
          </cell>
          <cell r="G20">
            <v>18</v>
          </cell>
          <cell r="H20" t="str">
            <v>+</v>
          </cell>
          <cell r="I20">
            <v>0</v>
          </cell>
          <cell r="J20" t="str">
            <v>L</v>
          </cell>
          <cell r="M20">
            <v>95</v>
          </cell>
        </row>
        <row r="21">
          <cell r="D21">
            <v>24</v>
          </cell>
          <cell r="E21" t="str">
            <v>+</v>
          </cell>
          <cell r="F21">
            <v>0</v>
          </cell>
          <cell r="G21">
            <v>28</v>
          </cell>
          <cell r="H21" t="str">
            <v>+</v>
          </cell>
          <cell r="I21">
            <v>5</v>
          </cell>
          <cell r="J21" t="str">
            <v>L</v>
          </cell>
          <cell r="M21">
            <v>85</v>
          </cell>
        </row>
        <row r="22">
          <cell r="D22">
            <v>30</v>
          </cell>
          <cell r="E22" t="str">
            <v>+</v>
          </cell>
          <cell r="F22">
            <v>5</v>
          </cell>
          <cell r="G22">
            <v>34</v>
          </cell>
          <cell r="H22" t="str">
            <v>+</v>
          </cell>
          <cell r="I22">
            <v>10</v>
          </cell>
          <cell r="J22" t="str">
            <v>L</v>
          </cell>
          <cell r="M22">
            <v>85</v>
          </cell>
        </row>
        <row r="23">
          <cell r="D23">
            <v>36</v>
          </cell>
          <cell r="E23" t="str">
            <v>+</v>
          </cell>
          <cell r="F23">
            <v>10</v>
          </cell>
          <cell r="G23">
            <v>40</v>
          </cell>
          <cell r="H23" t="str">
            <v>+</v>
          </cell>
          <cell r="I23">
            <v>10</v>
          </cell>
          <cell r="J23" t="str">
            <v>L</v>
          </cell>
          <cell r="M23">
            <v>80</v>
          </cell>
        </row>
        <row r="24">
          <cell r="D24">
            <v>42</v>
          </cell>
          <cell r="E24" t="str">
            <v>+</v>
          </cell>
          <cell r="F24">
            <v>5</v>
          </cell>
          <cell r="G24">
            <v>46</v>
          </cell>
          <cell r="H24" t="str">
            <v>+</v>
          </cell>
          <cell r="I24">
            <v>5</v>
          </cell>
          <cell r="J24" t="str">
            <v>L</v>
          </cell>
          <cell r="M24">
            <v>80</v>
          </cell>
        </row>
        <row r="26">
          <cell r="D26">
            <v>1</v>
          </cell>
          <cell r="E26" t="str">
            <v>+</v>
          </cell>
          <cell r="F26">
            <v>10</v>
          </cell>
          <cell r="G26">
            <v>7</v>
          </cell>
          <cell r="H26" t="str">
            <v>+</v>
          </cell>
          <cell r="I26">
            <v>5</v>
          </cell>
          <cell r="J26" t="str">
            <v>R</v>
          </cell>
          <cell r="K26">
            <v>115</v>
          </cell>
          <cell r="L26">
            <v>115</v>
          </cell>
        </row>
        <row r="27">
          <cell r="D27">
            <v>9</v>
          </cell>
          <cell r="E27" t="str">
            <v>+</v>
          </cell>
          <cell r="F27">
            <v>10</v>
          </cell>
          <cell r="G27">
            <v>11</v>
          </cell>
          <cell r="H27" t="str">
            <v>+</v>
          </cell>
          <cell r="I27">
            <v>10</v>
          </cell>
          <cell r="J27" t="str">
            <v>R</v>
          </cell>
          <cell r="K27">
            <v>40</v>
          </cell>
          <cell r="L27">
            <v>40</v>
          </cell>
        </row>
        <row r="28">
          <cell r="D28">
            <v>13</v>
          </cell>
          <cell r="E28" t="str">
            <v>+</v>
          </cell>
          <cell r="F28">
            <v>5</v>
          </cell>
          <cell r="G28">
            <v>18</v>
          </cell>
          <cell r="H28" t="str">
            <v>+</v>
          </cell>
          <cell r="I28">
            <v>0</v>
          </cell>
          <cell r="J28" t="str">
            <v>R</v>
          </cell>
          <cell r="K28">
            <v>95</v>
          </cell>
          <cell r="L28">
            <v>95</v>
          </cell>
        </row>
        <row r="29">
          <cell r="D29">
            <v>24</v>
          </cell>
          <cell r="E29" t="str">
            <v>+</v>
          </cell>
          <cell r="F29">
            <v>0</v>
          </cell>
          <cell r="G29">
            <v>28</v>
          </cell>
          <cell r="H29" t="str">
            <v>+</v>
          </cell>
          <cell r="I29">
            <v>5</v>
          </cell>
          <cell r="J29" t="str">
            <v>R</v>
          </cell>
          <cell r="K29">
            <v>85</v>
          </cell>
          <cell r="L29">
            <v>85</v>
          </cell>
        </row>
        <row r="30">
          <cell r="D30">
            <v>30</v>
          </cell>
          <cell r="E30" t="str">
            <v>+</v>
          </cell>
          <cell r="F30">
            <v>5</v>
          </cell>
          <cell r="G30">
            <v>34</v>
          </cell>
          <cell r="H30" t="str">
            <v>+</v>
          </cell>
          <cell r="I30">
            <v>10</v>
          </cell>
          <cell r="J30" t="str">
            <v>R</v>
          </cell>
          <cell r="K30">
            <v>85</v>
          </cell>
          <cell r="L30">
            <v>85</v>
          </cell>
        </row>
        <row r="31">
          <cell r="D31">
            <v>36</v>
          </cell>
          <cell r="E31" t="str">
            <v>+</v>
          </cell>
          <cell r="F31">
            <v>10</v>
          </cell>
          <cell r="G31">
            <v>40</v>
          </cell>
          <cell r="H31" t="str">
            <v>+</v>
          </cell>
          <cell r="I31">
            <v>10</v>
          </cell>
          <cell r="J31" t="str">
            <v>R</v>
          </cell>
          <cell r="K31">
            <v>80</v>
          </cell>
          <cell r="L31">
            <v>80</v>
          </cell>
        </row>
        <row r="32">
          <cell r="D32">
            <v>42</v>
          </cell>
          <cell r="E32" t="str">
            <v>+</v>
          </cell>
          <cell r="F32">
            <v>5</v>
          </cell>
          <cell r="G32">
            <v>46</v>
          </cell>
          <cell r="H32" t="str">
            <v>+</v>
          </cell>
          <cell r="I32">
            <v>5</v>
          </cell>
          <cell r="J32" t="str">
            <v>R</v>
          </cell>
          <cell r="K32">
            <v>80</v>
          </cell>
          <cell r="L32">
            <v>80</v>
          </cell>
        </row>
        <row r="33">
          <cell r="A33" t="str">
            <v>대로</v>
          </cell>
          <cell r="B33" t="str">
            <v>2</v>
          </cell>
          <cell r="C33" t="str">
            <v>2</v>
          </cell>
          <cell r="D33" t="str">
            <v>소          계</v>
          </cell>
          <cell r="K33">
            <v>580</v>
          </cell>
          <cell r="L33">
            <v>580</v>
          </cell>
          <cell r="M33">
            <v>580</v>
          </cell>
        </row>
        <row r="34">
          <cell r="A34" t="str">
            <v>대로</v>
          </cell>
          <cell r="B34" t="str">
            <v>2</v>
          </cell>
          <cell r="C34" t="str">
            <v>3</v>
          </cell>
          <cell r="D34">
            <v>1</v>
          </cell>
          <cell r="E34" t="str">
            <v>+</v>
          </cell>
          <cell r="F34">
            <v>10</v>
          </cell>
          <cell r="G34">
            <v>5</v>
          </cell>
          <cell r="H34" t="str">
            <v>+</v>
          </cell>
          <cell r="I34">
            <v>5</v>
          </cell>
          <cell r="J34" t="str">
            <v>L</v>
          </cell>
          <cell r="M34">
            <v>75</v>
          </cell>
        </row>
        <row r="35">
          <cell r="D35">
            <v>7</v>
          </cell>
          <cell r="E35" t="str">
            <v>+</v>
          </cell>
          <cell r="F35">
            <v>0</v>
          </cell>
          <cell r="G35">
            <v>11</v>
          </cell>
          <cell r="H35" t="str">
            <v>+</v>
          </cell>
          <cell r="I35">
            <v>0</v>
          </cell>
          <cell r="J35" t="str">
            <v>L</v>
          </cell>
          <cell r="M35">
            <v>80</v>
          </cell>
        </row>
        <row r="36">
          <cell r="D36">
            <v>13</v>
          </cell>
          <cell r="E36" t="str">
            <v>+</v>
          </cell>
          <cell r="F36">
            <v>0</v>
          </cell>
          <cell r="G36">
            <v>22</v>
          </cell>
          <cell r="H36" t="str">
            <v>+</v>
          </cell>
          <cell r="I36">
            <v>15</v>
          </cell>
          <cell r="J36" t="str">
            <v>L</v>
          </cell>
          <cell r="M36">
            <v>195</v>
          </cell>
        </row>
        <row r="37">
          <cell r="D37">
            <v>24</v>
          </cell>
          <cell r="E37" t="str">
            <v>+</v>
          </cell>
          <cell r="F37">
            <v>10</v>
          </cell>
          <cell r="G37">
            <v>29</v>
          </cell>
          <cell r="H37" t="str">
            <v>+</v>
          </cell>
          <cell r="I37">
            <v>1.35</v>
          </cell>
          <cell r="J37" t="str">
            <v>L</v>
          </cell>
          <cell r="M37">
            <v>91.35</v>
          </cell>
        </row>
        <row r="39">
          <cell r="D39">
            <v>1</v>
          </cell>
          <cell r="E39" t="str">
            <v>+</v>
          </cell>
          <cell r="F39">
            <v>10</v>
          </cell>
          <cell r="G39">
            <v>5</v>
          </cell>
          <cell r="H39" t="str">
            <v>+</v>
          </cell>
          <cell r="I39">
            <v>5</v>
          </cell>
          <cell r="J39" t="str">
            <v>R</v>
          </cell>
          <cell r="K39">
            <v>75</v>
          </cell>
          <cell r="L39">
            <v>75</v>
          </cell>
        </row>
        <row r="40">
          <cell r="D40">
            <v>7</v>
          </cell>
          <cell r="E40" t="str">
            <v>+</v>
          </cell>
          <cell r="F40">
            <v>0</v>
          </cell>
          <cell r="G40">
            <v>11</v>
          </cell>
          <cell r="H40" t="str">
            <v>+</v>
          </cell>
          <cell r="I40">
            <v>0</v>
          </cell>
          <cell r="J40" t="str">
            <v>R</v>
          </cell>
          <cell r="K40">
            <v>80</v>
          </cell>
          <cell r="L40">
            <v>80</v>
          </cell>
        </row>
        <row r="41">
          <cell r="D41">
            <v>13</v>
          </cell>
          <cell r="E41" t="str">
            <v>+</v>
          </cell>
          <cell r="F41">
            <v>0</v>
          </cell>
          <cell r="G41">
            <v>22</v>
          </cell>
          <cell r="H41" t="str">
            <v>+</v>
          </cell>
          <cell r="I41">
            <v>15</v>
          </cell>
          <cell r="J41" t="str">
            <v>R</v>
          </cell>
          <cell r="K41">
            <v>195</v>
          </cell>
          <cell r="L41">
            <v>195</v>
          </cell>
        </row>
        <row r="42">
          <cell r="D42">
            <v>24</v>
          </cell>
          <cell r="E42" t="str">
            <v>+</v>
          </cell>
          <cell r="F42">
            <v>10</v>
          </cell>
          <cell r="G42">
            <v>29</v>
          </cell>
          <cell r="H42" t="str">
            <v>+</v>
          </cell>
          <cell r="I42">
            <v>1.35</v>
          </cell>
          <cell r="J42" t="str">
            <v>R</v>
          </cell>
          <cell r="K42">
            <v>91.35</v>
          </cell>
          <cell r="L42">
            <v>91.35</v>
          </cell>
        </row>
        <row r="43">
          <cell r="A43" t="str">
            <v>대로</v>
          </cell>
          <cell r="B43" t="str">
            <v>2</v>
          </cell>
          <cell r="C43" t="str">
            <v>3</v>
          </cell>
          <cell r="D43" t="str">
            <v>소          계</v>
          </cell>
          <cell r="K43">
            <v>441.35</v>
          </cell>
          <cell r="L43">
            <v>441.35</v>
          </cell>
          <cell r="M43">
            <v>441.35</v>
          </cell>
        </row>
        <row r="44">
          <cell r="A44" t="str">
            <v>대로</v>
          </cell>
          <cell r="B44" t="str">
            <v>3</v>
          </cell>
          <cell r="C44" t="str">
            <v>1</v>
          </cell>
          <cell r="D44">
            <v>1</v>
          </cell>
          <cell r="E44" t="str">
            <v>+</v>
          </cell>
          <cell r="F44">
            <v>5</v>
          </cell>
          <cell r="G44">
            <v>7</v>
          </cell>
          <cell r="H44" t="str">
            <v>+</v>
          </cell>
          <cell r="I44">
            <v>5</v>
          </cell>
          <cell r="J44" t="str">
            <v>L,R</v>
          </cell>
          <cell r="K44">
            <v>240</v>
          </cell>
          <cell r="L44">
            <v>240</v>
          </cell>
        </row>
        <row r="45">
          <cell r="D45">
            <v>9</v>
          </cell>
          <cell r="E45" t="str">
            <v>+</v>
          </cell>
          <cell r="F45">
            <v>5</v>
          </cell>
          <cell r="G45">
            <v>11</v>
          </cell>
          <cell r="H45" t="str">
            <v>+</v>
          </cell>
          <cell r="I45">
            <v>10</v>
          </cell>
          <cell r="J45" t="str">
            <v>L,R</v>
          </cell>
          <cell r="K45">
            <v>90</v>
          </cell>
          <cell r="L45">
            <v>90</v>
          </cell>
        </row>
        <row r="46">
          <cell r="D46">
            <v>13</v>
          </cell>
          <cell r="E46" t="str">
            <v>+</v>
          </cell>
          <cell r="F46">
            <v>5</v>
          </cell>
          <cell r="G46">
            <v>14</v>
          </cell>
          <cell r="H46" t="str">
            <v>+</v>
          </cell>
          <cell r="I46">
            <v>0</v>
          </cell>
          <cell r="J46" t="str">
            <v>L,R</v>
          </cell>
          <cell r="K46">
            <v>30</v>
          </cell>
          <cell r="L46">
            <v>30</v>
          </cell>
        </row>
        <row r="47">
          <cell r="D47">
            <v>15</v>
          </cell>
          <cell r="E47" t="str">
            <v>+</v>
          </cell>
          <cell r="F47">
            <v>5</v>
          </cell>
          <cell r="G47">
            <v>16</v>
          </cell>
          <cell r="H47" t="str">
            <v>+</v>
          </cell>
          <cell r="I47">
            <v>0</v>
          </cell>
          <cell r="J47" t="str">
            <v>L,R</v>
          </cell>
          <cell r="K47">
            <v>30</v>
          </cell>
          <cell r="L47">
            <v>30</v>
          </cell>
        </row>
        <row r="48">
          <cell r="D48">
            <v>17</v>
          </cell>
          <cell r="E48" t="str">
            <v>+</v>
          </cell>
          <cell r="F48">
            <v>5</v>
          </cell>
          <cell r="G48">
            <v>18</v>
          </cell>
          <cell r="H48" t="str">
            <v>+</v>
          </cell>
          <cell r="I48">
            <v>0</v>
          </cell>
          <cell r="J48" t="str">
            <v>L,R</v>
          </cell>
          <cell r="K48">
            <v>30</v>
          </cell>
          <cell r="L48">
            <v>30</v>
          </cell>
        </row>
        <row r="49">
          <cell r="D49">
            <v>24</v>
          </cell>
          <cell r="E49" t="str">
            <v>+</v>
          </cell>
          <cell r="F49">
            <v>0</v>
          </cell>
          <cell r="G49">
            <v>28</v>
          </cell>
          <cell r="H49" t="str">
            <v>+</v>
          </cell>
          <cell r="I49">
            <v>5</v>
          </cell>
          <cell r="J49" t="str">
            <v>L,R</v>
          </cell>
          <cell r="K49">
            <v>170</v>
          </cell>
          <cell r="L49">
            <v>170</v>
          </cell>
        </row>
        <row r="50">
          <cell r="D50">
            <v>30</v>
          </cell>
          <cell r="E50" t="str">
            <v>+</v>
          </cell>
          <cell r="F50">
            <v>10</v>
          </cell>
          <cell r="G50">
            <v>34</v>
          </cell>
          <cell r="H50" t="str">
            <v>+</v>
          </cell>
          <cell r="I50">
            <v>15</v>
          </cell>
          <cell r="J50" t="str">
            <v>L,R</v>
          </cell>
          <cell r="K50">
            <v>170</v>
          </cell>
          <cell r="L50">
            <v>170</v>
          </cell>
        </row>
        <row r="51">
          <cell r="D51">
            <v>36</v>
          </cell>
          <cell r="E51" t="str">
            <v>+</v>
          </cell>
          <cell r="F51">
            <v>10</v>
          </cell>
          <cell r="G51">
            <v>40</v>
          </cell>
          <cell r="H51" t="str">
            <v>+</v>
          </cell>
          <cell r="I51">
            <v>5</v>
          </cell>
          <cell r="J51" t="str">
            <v>L,R</v>
          </cell>
          <cell r="K51">
            <v>150</v>
          </cell>
          <cell r="L51">
            <v>150</v>
          </cell>
        </row>
        <row r="52">
          <cell r="D52">
            <v>42</v>
          </cell>
          <cell r="E52" t="str">
            <v>+</v>
          </cell>
          <cell r="F52">
            <v>10</v>
          </cell>
          <cell r="G52">
            <v>46</v>
          </cell>
          <cell r="H52" t="str">
            <v>+</v>
          </cell>
          <cell r="I52">
            <v>5</v>
          </cell>
          <cell r="J52" t="str">
            <v>L,R</v>
          </cell>
          <cell r="K52">
            <v>150</v>
          </cell>
          <cell r="L52">
            <v>150</v>
          </cell>
        </row>
        <row r="53">
          <cell r="A53" t="str">
            <v>대로</v>
          </cell>
          <cell r="B53" t="str">
            <v>3</v>
          </cell>
          <cell r="C53" t="str">
            <v>1</v>
          </cell>
          <cell r="D53" t="str">
            <v>소          계</v>
          </cell>
          <cell r="K53">
            <v>1060</v>
          </cell>
          <cell r="L53">
            <v>1060</v>
          </cell>
          <cell r="M53">
            <v>0</v>
          </cell>
        </row>
        <row r="54">
          <cell r="A54" t="str">
            <v>대로</v>
          </cell>
          <cell r="B54" t="str">
            <v>3</v>
          </cell>
          <cell r="C54" t="str">
            <v>2</v>
          </cell>
          <cell r="D54">
            <v>1</v>
          </cell>
          <cell r="E54" t="str">
            <v>+</v>
          </cell>
          <cell r="F54">
            <v>10</v>
          </cell>
          <cell r="G54">
            <v>5</v>
          </cell>
          <cell r="H54" t="str">
            <v>+</v>
          </cell>
          <cell r="I54">
            <v>0</v>
          </cell>
          <cell r="J54" t="str">
            <v>L,R</v>
          </cell>
          <cell r="K54">
            <v>140</v>
          </cell>
          <cell r="L54">
            <v>140</v>
          </cell>
        </row>
        <row r="55">
          <cell r="D55">
            <v>7</v>
          </cell>
          <cell r="E55" t="str">
            <v>+</v>
          </cell>
          <cell r="F55">
            <v>5</v>
          </cell>
          <cell r="G55">
            <v>11</v>
          </cell>
          <cell r="H55" t="str">
            <v>+</v>
          </cell>
          <cell r="I55">
            <v>0</v>
          </cell>
          <cell r="J55" t="str">
            <v>L,R</v>
          </cell>
          <cell r="K55">
            <v>150</v>
          </cell>
          <cell r="L55">
            <v>150</v>
          </cell>
        </row>
        <row r="56">
          <cell r="D56">
            <v>12</v>
          </cell>
          <cell r="E56" t="str">
            <v>+</v>
          </cell>
          <cell r="F56">
            <v>15</v>
          </cell>
          <cell r="G56">
            <v>22</v>
          </cell>
          <cell r="H56" t="str">
            <v>+</v>
          </cell>
          <cell r="I56">
            <v>10</v>
          </cell>
          <cell r="J56" t="str">
            <v>L,R</v>
          </cell>
          <cell r="K56">
            <v>390</v>
          </cell>
          <cell r="L56">
            <v>390</v>
          </cell>
        </row>
        <row r="57">
          <cell r="D57">
            <v>24</v>
          </cell>
          <cell r="E57" t="str">
            <v>+</v>
          </cell>
          <cell r="F57">
            <v>15</v>
          </cell>
          <cell r="G57">
            <v>35</v>
          </cell>
          <cell r="H57" t="str">
            <v>+</v>
          </cell>
          <cell r="I57">
            <v>10</v>
          </cell>
          <cell r="J57" t="str">
            <v>L,R</v>
          </cell>
          <cell r="K57">
            <v>430</v>
          </cell>
          <cell r="L57">
            <v>430</v>
          </cell>
        </row>
        <row r="58">
          <cell r="A58" t="str">
            <v>대로</v>
          </cell>
          <cell r="B58" t="str">
            <v>3</v>
          </cell>
          <cell r="C58" t="str">
            <v>2</v>
          </cell>
          <cell r="D58" t="str">
            <v>소          계</v>
          </cell>
          <cell r="K58">
            <v>1110</v>
          </cell>
          <cell r="L58">
            <v>1110</v>
          </cell>
          <cell r="M58">
            <v>0</v>
          </cell>
        </row>
        <row r="59">
          <cell r="A59" t="str">
            <v>대로</v>
          </cell>
          <cell r="B59" t="str">
            <v>3</v>
          </cell>
          <cell r="C59" t="str">
            <v>3</v>
          </cell>
          <cell r="D59">
            <v>2</v>
          </cell>
          <cell r="E59" t="str">
            <v>+</v>
          </cell>
          <cell r="F59">
            <v>9.5399999999999991</v>
          </cell>
          <cell r="G59">
            <v>18</v>
          </cell>
          <cell r="H59" t="str">
            <v>+</v>
          </cell>
          <cell r="I59">
            <v>5</v>
          </cell>
          <cell r="J59" t="str">
            <v>L,R</v>
          </cell>
          <cell r="K59">
            <v>630.91999999999996</v>
          </cell>
          <cell r="L59">
            <v>630.91999999999996</v>
          </cell>
        </row>
        <row r="60">
          <cell r="D60">
            <v>21</v>
          </cell>
          <cell r="E60" t="str">
            <v>+</v>
          </cell>
          <cell r="F60">
            <v>0</v>
          </cell>
          <cell r="G60">
            <v>41</v>
          </cell>
          <cell r="H60" t="str">
            <v>+</v>
          </cell>
          <cell r="I60">
            <v>10</v>
          </cell>
          <cell r="J60" t="str">
            <v>L,R</v>
          </cell>
          <cell r="K60">
            <v>820</v>
          </cell>
          <cell r="L60">
            <v>820</v>
          </cell>
        </row>
        <row r="61">
          <cell r="D61">
            <v>44</v>
          </cell>
          <cell r="E61" t="str">
            <v>+</v>
          </cell>
          <cell r="F61">
            <v>10</v>
          </cell>
          <cell r="G61">
            <v>57</v>
          </cell>
          <cell r="H61" t="str">
            <v>+</v>
          </cell>
          <cell r="I61">
            <v>10</v>
          </cell>
          <cell r="J61" t="str">
            <v>L,R</v>
          </cell>
          <cell r="K61">
            <v>520</v>
          </cell>
          <cell r="L61">
            <v>520</v>
          </cell>
        </row>
        <row r="62">
          <cell r="D62">
            <v>62</v>
          </cell>
          <cell r="E62" t="str">
            <v>+</v>
          </cell>
          <cell r="F62">
            <v>4.04</v>
          </cell>
          <cell r="G62">
            <v>79</v>
          </cell>
          <cell r="H62" t="str">
            <v>+</v>
          </cell>
          <cell r="I62">
            <v>0</v>
          </cell>
          <cell r="J62" t="str">
            <v>L,R</v>
          </cell>
          <cell r="K62">
            <v>671.92</v>
          </cell>
          <cell r="L62">
            <v>671.92</v>
          </cell>
        </row>
        <row r="63">
          <cell r="D63">
            <v>81</v>
          </cell>
          <cell r="E63" t="str">
            <v>+</v>
          </cell>
          <cell r="F63">
            <v>5</v>
          </cell>
          <cell r="G63">
            <v>86</v>
          </cell>
          <cell r="H63" t="str">
            <v>+</v>
          </cell>
          <cell r="I63">
            <v>0</v>
          </cell>
          <cell r="J63" t="str">
            <v>L,R</v>
          </cell>
          <cell r="K63">
            <v>190</v>
          </cell>
          <cell r="L63">
            <v>190</v>
          </cell>
        </row>
        <row r="64">
          <cell r="A64" t="str">
            <v>대로</v>
          </cell>
          <cell r="B64" t="str">
            <v>3</v>
          </cell>
          <cell r="C64" t="str">
            <v>3</v>
          </cell>
          <cell r="D64" t="str">
            <v>소          계</v>
          </cell>
          <cell r="K64">
            <v>2832.84</v>
          </cell>
          <cell r="L64">
            <v>2832.84</v>
          </cell>
          <cell r="M64">
            <v>0</v>
          </cell>
        </row>
        <row r="65">
          <cell r="A65" t="str">
            <v>중로</v>
          </cell>
          <cell r="B65" t="str">
            <v>1</v>
          </cell>
          <cell r="C65" t="str">
            <v>1</v>
          </cell>
          <cell r="D65">
            <v>1</v>
          </cell>
          <cell r="E65" t="str">
            <v>+</v>
          </cell>
          <cell r="F65">
            <v>5</v>
          </cell>
          <cell r="G65">
            <v>3</v>
          </cell>
          <cell r="H65" t="str">
            <v>+</v>
          </cell>
          <cell r="I65">
            <v>0</v>
          </cell>
          <cell r="J65" t="str">
            <v>L,R</v>
          </cell>
          <cell r="K65">
            <v>70</v>
          </cell>
        </row>
        <row r="66">
          <cell r="D66">
            <v>4</v>
          </cell>
          <cell r="E66" t="str">
            <v>+</v>
          </cell>
          <cell r="F66">
            <v>5</v>
          </cell>
          <cell r="G66">
            <v>6</v>
          </cell>
          <cell r="H66" t="str">
            <v>+</v>
          </cell>
          <cell r="I66">
            <v>0</v>
          </cell>
          <cell r="J66" t="str">
            <v>L,R</v>
          </cell>
          <cell r="K66">
            <v>70</v>
          </cell>
        </row>
        <row r="67">
          <cell r="A67" t="str">
            <v>중로</v>
          </cell>
          <cell r="B67" t="str">
            <v>1</v>
          </cell>
          <cell r="C67" t="str">
            <v>1</v>
          </cell>
          <cell r="D67" t="str">
            <v>소          계</v>
          </cell>
          <cell r="K67">
            <v>140</v>
          </cell>
          <cell r="L67">
            <v>0</v>
          </cell>
          <cell r="M67">
            <v>0</v>
          </cell>
        </row>
        <row r="68">
          <cell r="A68" t="str">
            <v>중로</v>
          </cell>
          <cell r="B68" t="str">
            <v>1</v>
          </cell>
          <cell r="C68" t="str">
            <v>2</v>
          </cell>
          <cell r="D68">
            <v>1</v>
          </cell>
          <cell r="E68" t="str">
            <v>+</v>
          </cell>
          <cell r="F68">
            <v>5</v>
          </cell>
          <cell r="G68">
            <v>1</v>
          </cell>
          <cell r="H68" t="str">
            <v>+</v>
          </cell>
          <cell r="I68">
            <v>14</v>
          </cell>
          <cell r="J68" t="str">
            <v>L,R</v>
          </cell>
          <cell r="K68">
            <v>18</v>
          </cell>
        </row>
        <row r="69">
          <cell r="D69">
            <v>2</v>
          </cell>
          <cell r="E69" t="str">
            <v>+</v>
          </cell>
          <cell r="F69">
            <v>15</v>
          </cell>
          <cell r="G69">
            <v>5</v>
          </cell>
          <cell r="H69" t="str">
            <v>+</v>
          </cell>
          <cell r="I69">
            <v>5</v>
          </cell>
          <cell r="J69" t="str">
            <v>L,R</v>
          </cell>
          <cell r="K69">
            <v>100</v>
          </cell>
        </row>
        <row r="70">
          <cell r="D70">
            <v>6</v>
          </cell>
          <cell r="E70" t="str">
            <v>+</v>
          </cell>
          <cell r="F70">
            <v>10</v>
          </cell>
          <cell r="G70">
            <v>9</v>
          </cell>
          <cell r="H70" t="str">
            <v>+</v>
          </cell>
          <cell r="I70">
            <v>0</v>
          </cell>
          <cell r="J70" t="str">
            <v>L,R</v>
          </cell>
          <cell r="K70">
            <v>100</v>
          </cell>
        </row>
        <row r="71">
          <cell r="D71">
            <v>10</v>
          </cell>
          <cell r="E71" t="str">
            <v>+</v>
          </cell>
          <cell r="F71">
            <v>0</v>
          </cell>
          <cell r="G71">
            <v>11</v>
          </cell>
          <cell r="H71" t="str">
            <v>+</v>
          </cell>
          <cell r="I71">
            <v>15</v>
          </cell>
          <cell r="J71" t="str">
            <v>L,R</v>
          </cell>
          <cell r="K71">
            <v>70</v>
          </cell>
        </row>
        <row r="72">
          <cell r="D72">
            <v>13</v>
          </cell>
          <cell r="E72" t="str">
            <v>+</v>
          </cell>
          <cell r="F72">
            <v>0</v>
          </cell>
          <cell r="G72">
            <v>14</v>
          </cell>
          <cell r="H72" t="str">
            <v>+</v>
          </cell>
          <cell r="I72">
            <v>0</v>
          </cell>
          <cell r="J72" t="str">
            <v>L,R</v>
          </cell>
          <cell r="K72">
            <v>40</v>
          </cell>
        </row>
        <row r="73">
          <cell r="D73">
            <v>15</v>
          </cell>
          <cell r="E73" t="str">
            <v>+</v>
          </cell>
          <cell r="F73">
            <v>5</v>
          </cell>
          <cell r="G73">
            <v>17</v>
          </cell>
          <cell r="H73" t="str">
            <v>+</v>
          </cell>
          <cell r="I73">
            <v>15</v>
          </cell>
          <cell r="J73" t="str">
            <v>L,R</v>
          </cell>
          <cell r="K73">
            <v>100</v>
          </cell>
        </row>
        <row r="74">
          <cell r="D74">
            <v>18</v>
          </cell>
          <cell r="E74" t="str">
            <v>+</v>
          </cell>
          <cell r="F74">
            <v>5</v>
          </cell>
          <cell r="G74">
            <v>20</v>
          </cell>
          <cell r="H74" t="str">
            <v>+</v>
          </cell>
          <cell r="I74">
            <v>15</v>
          </cell>
          <cell r="J74" t="str">
            <v>L,R</v>
          </cell>
          <cell r="K74">
            <v>100</v>
          </cell>
        </row>
        <row r="75">
          <cell r="A75" t="str">
            <v>중로</v>
          </cell>
          <cell r="B75" t="str">
            <v>1</v>
          </cell>
          <cell r="C75" t="str">
            <v>2</v>
          </cell>
          <cell r="D75" t="str">
            <v>소          계</v>
          </cell>
          <cell r="K75">
            <v>528</v>
          </cell>
          <cell r="L75">
            <v>0</v>
          </cell>
          <cell r="M75">
            <v>0</v>
          </cell>
        </row>
        <row r="76">
          <cell r="A76" t="str">
            <v>중로</v>
          </cell>
          <cell r="B76" t="str">
            <v>1</v>
          </cell>
          <cell r="C76" t="str">
            <v>3</v>
          </cell>
          <cell r="D76">
            <v>1</v>
          </cell>
          <cell r="E76" t="str">
            <v>+</v>
          </cell>
          <cell r="F76">
            <v>13.1</v>
          </cell>
          <cell r="G76">
            <v>10</v>
          </cell>
          <cell r="H76" t="str">
            <v>+</v>
          </cell>
          <cell r="I76">
            <v>0</v>
          </cell>
          <cell r="J76" t="str">
            <v>L,R</v>
          </cell>
          <cell r="K76">
            <v>333.8</v>
          </cell>
        </row>
        <row r="77">
          <cell r="D77">
            <v>11</v>
          </cell>
          <cell r="E77" t="str">
            <v>+</v>
          </cell>
          <cell r="F77">
            <v>15</v>
          </cell>
          <cell r="G77">
            <v>19</v>
          </cell>
          <cell r="H77" t="str">
            <v>+</v>
          </cell>
          <cell r="I77">
            <v>10</v>
          </cell>
          <cell r="J77" t="str">
            <v>L,R</v>
          </cell>
          <cell r="K77">
            <v>310</v>
          </cell>
        </row>
        <row r="78">
          <cell r="A78" t="str">
            <v>중로</v>
          </cell>
          <cell r="B78" t="str">
            <v>1</v>
          </cell>
          <cell r="C78" t="str">
            <v>3</v>
          </cell>
          <cell r="D78" t="str">
            <v>소          계</v>
          </cell>
          <cell r="K78">
            <v>643.79999999999995</v>
          </cell>
          <cell r="L78">
            <v>0</v>
          </cell>
          <cell r="M78">
            <v>0</v>
          </cell>
        </row>
        <row r="79">
          <cell r="A79" t="str">
            <v>중로</v>
          </cell>
          <cell r="B79" t="str">
            <v>1</v>
          </cell>
          <cell r="C79" t="str">
            <v>4</v>
          </cell>
          <cell r="D79">
            <v>1</v>
          </cell>
          <cell r="E79" t="str">
            <v>+</v>
          </cell>
          <cell r="F79">
            <v>8.34</v>
          </cell>
          <cell r="G79">
            <v>22</v>
          </cell>
          <cell r="H79" t="str">
            <v>+</v>
          </cell>
          <cell r="I79">
            <v>15</v>
          </cell>
          <cell r="J79" t="str">
            <v>L,R</v>
          </cell>
          <cell r="K79">
            <v>853.32</v>
          </cell>
        </row>
        <row r="80">
          <cell r="A80" t="str">
            <v>중로</v>
          </cell>
          <cell r="B80" t="str">
            <v>1</v>
          </cell>
          <cell r="C80" t="str">
            <v>4</v>
          </cell>
          <cell r="D80" t="str">
            <v>소          계</v>
          </cell>
          <cell r="K80">
            <v>853.32</v>
          </cell>
          <cell r="L80">
            <v>0</v>
          </cell>
          <cell r="M80">
            <v>0</v>
          </cell>
        </row>
        <row r="81">
          <cell r="A81" t="str">
            <v>중로</v>
          </cell>
          <cell r="B81" t="str">
            <v>1</v>
          </cell>
          <cell r="C81" t="str">
            <v>5</v>
          </cell>
          <cell r="D81">
            <v>1</v>
          </cell>
          <cell r="E81" t="str">
            <v>+</v>
          </cell>
          <cell r="F81">
            <v>5</v>
          </cell>
          <cell r="G81">
            <v>20</v>
          </cell>
          <cell r="H81" t="str">
            <v>+</v>
          </cell>
          <cell r="I81">
            <v>15</v>
          </cell>
          <cell r="J81" t="str">
            <v>L,R</v>
          </cell>
          <cell r="K81">
            <v>780</v>
          </cell>
        </row>
        <row r="82">
          <cell r="A82" t="str">
            <v>중로</v>
          </cell>
          <cell r="B82" t="str">
            <v>1</v>
          </cell>
          <cell r="C82" t="str">
            <v>5</v>
          </cell>
          <cell r="D82" t="str">
            <v>소          계</v>
          </cell>
          <cell r="K82">
            <v>780</v>
          </cell>
          <cell r="L82">
            <v>0</v>
          </cell>
          <cell r="M82">
            <v>0</v>
          </cell>
        </row>
        <row r="83">
          <cell r="A83" t="str">
            <v>중로</v>
          </cell>
          <cell r="B83" t="str">
            <v>1</v>
          </cell>
          <cell r="C83" t="str">
            <v>6</v>
          </cell>
          <cell r="D83">
            <v>1</v>
          </cell>
          <cell r="E83" t="str">
            <v>+</v>
          </cell>
          <cell r="F83">
            <v>7.65</v>
          </cell>
          <cell r="G83">
            <v>7</v>
          </cell>
          <cell r="H83" t="str">
            <v>+</v>
          </cell>
          <cell r="I83">
            <v>0</v>
          </cell>
          <cell r="J83" t="str">
            <v>L,R</v>
          </cell>
          <cell r="K83">
            <v>224.7</v>
          </cell>
        </row>
        <row r="84">
          <cell r="D84">
            <v>9</v>
          </cell>
          <cell r="E84" t="str">
            <v>+</v>
          </cell>
          <cell r="F84">
            <v>0</v>
          </cell>
          <cell r="G84">
            <v>22</v>
          </cell>
          <cell r="H84" t="str">
            <v>+</v>
          </cell>
          <cell r="I84">
            <v>0</v>
          </cell>
          <cell r="J84" t="str">
            <v>L,R</v>
          </cell>
          <cell r="K84">
            <v>520</v>
          </cell>
        </row>
        <row r="85">
          <cell r="A85" t="str">
            <v>중로</v>
          </cell>
          <cell r="B85" t="str">
            <v>1</v>
          </cell>
          <cell r="C85" t="str">
            <v>6</v>
          </cell>
          <cell r="D85" t="str">
            <v>소          계</v>
          </cell>
          <cell r="K85">
            <v>744.7</v>
          </cell>
          <cell r="L85">
            <v>0</v>
          </cell>
          <cell r="M85">
            <v>0</v>
          </cell>
        </row>
        <row r="86">
          <cell r="A86" t="str">
            <v>중로</v>
          </cell>
          <cell r="B86" t="str">
            <v>1</v>
          </cell>
          <cell r="C86" t="str">
            <v>7</v>
          </cell>
          <cell r="D86">
            <v>1</v>
          </cell>
          <cell r="E86" t="str">
            <v>+</v>
          </cell>
          <cell r="F86">
            <v>5</v>
          </cell>
          <cell r="G86">
            <v>11</v>
          </cell>
          <cell r="H86" t="str">
            <v>+</v>
          </cell>
          <cell r="I86">
            <v>0</v>
          </cell>
          <cell r="J86" t="str">
            <v>L,R</v>
          </cell>
          <cell r="K86">
            <v>390</v>
          </cell>
        </row>
        <row r="87">
          <cell r="D87">
            <v>12</v>
          </cell>
          <cell r="E87" t="str">
            <v>+</v>
          </cell>
          <cell r="F87">
            <v>15</v>
          </cell>
          <cell r="G87">
            <v>25</v>
          </cell>
          <cell r="H87" t="str">
            <v>+</v>
          </cell>
          <cell r="I87">
            <v>16.53</v>
          </cell>
          <cell r="J87" t="str">
            <v>L,R</v>
          </cell>
          <cell r="K87">
            <v>523.05999999999995</v>
          </cell>
        </row>
        <row r="88">
          <cell r="A88" t="str">
            <v>중로</v>
          </cell>
          <cell r="B88" t="str">
            <v>1</v>
          </cell>
          <cell r="C88" t="str">
            <v>7</v>
          </cell>
          <cell r="D88" t="str">
            <v>소          계</v>
          </cell>
          <cell r="K88">
            <v>913.06</v>
          </cell>
          <cell r="L88">
            <v>0</v>
          </cell>
          <cell r="M88">
            <v>0</v>
          </cell>
        </row>
        <row r="89">
          <cell r="A89" t="str">
            <v>중로</v>
          </cell>
          <cell r="B89" t="str">
            <v>2</v>
          </cell>
          <cell r="C89" t="str">
            <v>1</v>
          </cell>
          <cell r="D89">
            <v>1</v>
          </cell>
          <cell r="E89" t="str">
            <v>+</v>
          </cell>
          <cell r="F89">
            <v>6.12</v>
          </cell>
          <cell r="G89">
            <v>7</v>
          </cell>
          <cell r="H89" t="str">
            <v>+</v>
          </cell>
          <cell r="I89">
            <v>5</v>
          </cell>
          <cell r="J89" t="str">
            <v>L,R</v>
          </cell>
          <cell r="K89">
            <v>237.76</v>
          </cell>
        </row>
        <row r="90">
          <cell r="D90">
            <v>9</v>
          </cell>
          <cell r="E90" t="str">
            <v>+</v>
          </cell>
          <cell r="F90">
            <v>5</v>
          </cell>
          <cell r="G90">
            <v>18</v>
          </cell>
          <cell r="H90" t="str">
            <v>+</v>
          </cell>
          <cell r="I90">
            <v>6</v>
          </cell>
          <cell r="J90" t="str">
            <v>L,R</v>
          </cell>
          <cell r="K90">
            <v>362</v>
          </cell>
        </row>
        <row r="91">
          <cell r="A91" t="str">
            <v>중로</v>
          </cell>
          <cell r="B91" t="str">
            <v>2</v>
          </cell>
          <cell r="C91" t="str">
            <v>1</v>
          </cell>
          <cell r="D91" t="str">
            <v>소          계</v>
          </cell>
          <cell r="K91">
            <v>599.76</v>
          </cell>
          <cell r="L91">
            <v>0</v>
          </cell>
          <cell r="M91">
            <v>0</v>
          </cell>
        </row>
        <row r="92">
          <cell r="A92" t="str">
            <v>중로</v>
          </cell>
          <cell r="B92" t="str">
            <v>2</v>
          </cell>
          <cell r="C92" t="str">
            <v>2</v>
          </cell>
          <cell r="D92">
            <v>1</v>
          </cell>
          <cell r="E92" t="str">
            <v>+</v>
          </cell>
          <cell r="F92">
            <v>5</v>
          </cell>
          <cell r="G92">
            <v>6</v>
          </cell>
          <cell r="H92" t="str">
            <v>+</v>
          </cell>
          <cell r="I92">
            <v>5</v>
          </cell>
          <cell r="J92" t="str">
            <v>L,R</v>
          </cell>
          <cell r="K92">
            <v>200</v>
          </cell>
        </row>
        <row r="93">
          <cell r="A93" t="str">
            <v>중로</v>
          </cell>
          <cell r="B93" t="str">
            <v>2</v>
          </cell>
          <cell r="C93" t="str">
            <v>2</v>
          </cell>
          <cell r="D93" t="str">
            <v>소          계</v>
          </cell>
          <cell r="K93">
            <v>200</v>
          </cell>
          <cell r="L93">
            <v>0</v>
          </cell>
          <cell r="M93">
            <v>0</v>
          </cell>
        </row>
        <row r="94">
          <cell r="A94" t="str">
            <v>중로</v>
          </cell>
          <cell r="B94" t="str">
            <v>2</v>
          </cell>
          <cell r="C94" t="str">
            <v>3</v>
          </cell>
          <cell r="D94">
            <v>1</v>
          </cell>
          <cell r="E94" t="str">
            <v>+</v>
          </cell>
          <cell r="F94">
            <v>5</v>
          </cell>
          <cell r="G94">
            <v>1</v>
          </cell>
          <cell r="H94" t="str">
            <v>+</v>
          </cell>
          <cell r="I94">
            <v>15</v>
          </cell>
          <cell r="J94" t="str">
            <v>L,R</v>
          </cell>
          <cell r="M94">
            <v>20</v>
          </cell>
        </row>
        <row r="95">
          <cell r="D95">
            <v>2</v>
          </cell>
          <cell r="E95" t="str">
            <v>+</v>
          </cell>
          <cell r="F95">
            <v>15</v>
          </cell>
          <cell r="G95">
            <v>9</v>
          </cell>
          <cell r="H95" t="str">
            <v>+</v>
          </cell>
          <cell r="I95">
            <v>0</v>
          </cell>
          <cell r="J95" t="str">
            <v>L,R</v>
          </cell>
          <cell r="M95">
            <v>250</v>
          </cell>
        </row>
        <row r="96">
          <cell r="D96">
            <v>10</v>
          </cell>
          <cell r="E96" t="str">
            <v>+</v>
          </cell>
          <cell r="F96">
            <v>1</v>
          </cell>
          <cell r="G96">
            <v>14</v>
          </cell>
          <cell r="H96" t="str">
            <v>+</v>
          </cell>
          <cell r="I96">
            <v>0</v>
          </cell>
          <cell r="J96" t="str">
            <v>L,R</v>
          </cell>
          <cell r="M96">
            <v>158</v>
          </cell>
        </row>
        <row r="97">
          <cell r="D97">
            <v>15</v>
          </cell>
          <cell r="E97" t="str">
            <v>+</v>
          </cell>
          <cell r="F97">
            <v>5</v>
          </cell>
          <cell r="G97">
            <v>20</v>
          </cell>
          <cell r="H97" t="str">
            <v>+</v>
          </cell>
          <cell r="I97">
            <v>15</v>
          </cell>
          <cell r="J97" t="str">
            <v>L,R</v>
          </cell>
          <cell r="M97">
            <v>220</v>
          </cell>
        </row>
        <row r="98">
          <cell r="A98" t="str">
            <v>중로</v>
          </cell>
          <cell r="B98" t="str">
            <v>2</v>
          </cell>
          <cell r="C98" t="str">
            <v>3</v>
          </cell>
          <cell r="D98" t="str">
            <v>소          계</v>
          </cell>
          <cell r="K98">
            <v>0</v>
          </cell>
          <cell r="L98">
            <v>0</v>
          </cell>
          <cell r="M98">
            <v>648</v>
          </cell>
        </row>
        <row r="99">
          <cell r="A99" t="str">
            <v>중로</v>
          </cell>
          <cell r="B99" t="str">
            <v>2</v>
          </cell>
          <cell r="C99" t="str">
            <v>4</v>
          </cell>
          <cell r="D99">
            <v>4</v>
          </cell>
          <cell r="E99" t="str">
            <v>+</v>
          </cell>
          <cell r="F99">
            <v>0</v>
          </cell>
          <cell r="G99">
            <v>9</v>
          </cell>
          <cell r="H99" t="str">
            <v>+</v>
          </cell>
          <cell r="I99">
            <v>0</v>
          </cell>
          <cell r="J99" t="str">
            <v>L,R</v>
          </cell>
          <cell r="K99">
            <v>200</v>
          </cell>
        </row>
        <row r="100">
          <cell r="A100" t="str">
            <v>중로</v>
          </cell>
          <cell r="B100" t="str">
            <v>2</v>
          </cell>
          <cell r="C100" t="str">
            <v>4</v>
          </cell>
          <cell r="D100" t="str">
            <v>소          계</v>
          </cell>
          <cell r="K100">
            <v>200</v>
          </cell>
          <cell r="L100">
            <v>0</v>
          </cell>
          <cell r="M100">
            <v>0</v>
          </cell>
        </row>
        <row r="101">
          <cell r="A101" t="str">
            <v>중로</v>
          </cell>
          <cell r="B101" t="str">
            <v>2</v>
          </cell>
          <cell r="C101" t="str">
            <v>5</v>
          </cell>
          <cell r="D101">
            <v>4</v>
          </cell>
          <cell r="E101" t="str">
            <v>+</v>
          </cell>
          <cell r="F101">
            <v>0</v>
          </cell>
          <cell r="G101">
            <v>10</v>
          </cell>
          <cell r="H101" t="str">
            <v>+</v>
          </cell>
          <cell r="I101">
            <v>0</v>
          </cell>
          <cell r="J101" t="str">
            <v>L,R</v>
          </cell>
          <cell r="K101">
            <v>240</v>
          </cell>
        </row>
        <row r="102">
          <cell r="A102" t="str">
            <v>중로</v>
          </cell>
          <cell r="B102" t="str">
            <v>2</v>
          </cell>
          <cell r="C102" t="str">
            <v>5</v>
          </cell>
          <cell r="D102" t="str">
            <v>소          계</v>
          </cell>
          <cell r="K102">
            <v>240</v>
          </cell>
          <cell r="L102">
            <v>0</v>
          </cell>
          <cell r="M102">
            <v>0</v>
          </cell>
        </row>
        <row r="103">
          <cell r="A103" t="str">
            <v>중로</v>
          </cell>
          <cell r="B103" t="str">
            <v>2</v>
          </cell>
          <cell r="C103" t="str">
            <v>6</v>
          </cell>
          <cell r="D103">
            <v>1</v>
          </cell>
          <cell r="E103" t="str">
            <v>+</v>
          </cell>
          <cell r="F103">
            <v>5</v>
          </cell>
          <cell r="G103">
            <v>17</v>
          </cell>
          <cell r="H103" t="str">
            <v>+</v>
          </cell>
          <cell r="I103">
            <v>15</v>
          </cell>
          <cell r="J103" t="str">
            <v>L,R</v>
          </cell>
          <cell r="M103">
            <v>660</v>
          </cell>
        </row>
        <row r="104">
          <cell r="A104" t="str">
            <v>중로</v>
          </cell>
          <cell r="B104" t="str">
            <v>2</v>
          </cell>
          <cell r="C104" t="str">
            <v>6</v>
          </cell>
          <cell r="D104" t="str">
            <v>소          계</v>
          </cell>
          <cell r="K104">
            <v>0</v>
          </cell>
          <cell r="L104">
            <v>0</v>
          </cell>
          <cell r="M104">
            <v>660</v>
          </cell>
        </row>
        <row r="105">
          <cell r="A105" t="str">
            <v>중로</v>
          </cell>
          <cell r="B105" t="str">
            <v>2</v>
          </cell>
          <cell r="C105" t="str">
            <v>7</v>
          </cell>
          <cell r="D105">
            <v>4</v>
          </cell>
          <cell r="E105" t="str">
            <v>+</v>
          </cell>
          <cell r="F105">
            <v>0</v>
          </cell>
          <cell r="G105">
            <v>14</v>
          </cell>
          <cell r="H105" t="str">
            <v>+</v>
          </cell>
          <cell r="I105">
            <v>5</v>
          </cell>
          <cell r="J105" t="str">
            <v>L,R</v>
          </cell>
          <cell r="K105">
            <v>410</v>
          </cell>
        </row>
        <row r="106">
          <cell r="A106" t="str">
            <v>중로</v>
          </cell>
          <cell r="B106" t="str">
            <v>2</v>
          </cell>
          <cell r="C106" t="str">
            <v>7</v>
          </cell>
          <cell r="D106" t="str">
            <v>소          계</v>
          </cell>
          <cell r="K106">
            <v>410</v>
          </cell>
          <cell r="L106">
            <v>0</v>
          </cell>
          <cell r="M106">
            <v>0</v>
          </cell>
        </row>
        <row r="107">
          <cell r="A107" t="str">
            <v>중로</v>
          </cell>
          <cell r="B107" t="str">
            <v>2</v>
          </cell>
          <cell r="C107" t="str">
            <v>8</v>
          </cell>
          <cell r="D107">
            <v>1</v>
          </cell>
          <cell r="E107" t="str">
            <v>+</v>
          </cell>
          <cell r="F107">
            <v>5</v>
          </cell>
          <cell r="G107">
            <v>2</v>
          </cell>
          <cell r="H107" t="str">
            <v>+</v>
          </cell>
          <cell r="I107">
            <v>10</v>
          </cell>
          <cell r="J107" t="str">
            <v>L,R</v>
          </cell>
          <cell r="K107">
            <v>50</v>
          </cell>
        </row>
        <row r="108">
          <cell r="D108">
            <v>4</v>
          </cell>
          <cell r="E108" t="str">
            <v>+</v>
          </cell>
          <cell r="F108">
            <v>5</v>
          </cell>
          <cell r="G108">
            <v>5</v>
          </cell>
          <cell r="H108" t="str">
            <v>+</v>
          </cell>
          <cell r="I108">
            <v>5</v>
          </cell>
          <cell r="J108" t="str">
            <v>L,R</v>
          </cell>
          <cell r="K108">
            <v>40</v>
          </cell>
        </row>
        <row r="109">
          <cell r="D109">
            <v>7</v>
          </cell>
          <cell r="E109" t="str">
            <v>+</v>
          </cell>
          <cell r="F109">
            <v>0</v>
          </cell>
          <cell r="G109">
            <v>11</v>
          </cell>
          <cell r="H109" t="str">
            <v>+</v>
          </cell>
          <cell r="I109">
            <v>0</v>
          </cell>
          <cell r="J109" t="str">
            <v>L,R</v>
          </cell>
          <cell r="K109">
            <v>160</v>
          </cell>
        </row>
        <row r="110">
          <cell r="D110">
            <v>12</v>
          </cell>
          <cell r="E110" t="str">
            <v>+</v>
          </cell>
          <cell r="F110">
            <v>15</v>
          </cell>
          <cell r="G110">
            <v>17</v>
          </cell>
          <cell r="H110" t="str">
            <v>+</v>
          </cell>
          <cell r="I110">
            <v>0</v>
          </cell>
          <cell r="J110" t="str">
            <v>L,R</v>
          </cell>
          <cell r="K110">
            <v>170</v>
          </cell>
        </row>
        <row r="111">
          <cell r="D111">
            <v>19</v>
          </cell>
          <cell r="E111" t="str">
            <v>+</v>
          </cell>
          <cell r="F111">
            <v>0</v>
          </cell>
          <cell r="G111">
            <v>20</v>
          </cell>
          <cell r="H111" t="str">
            <v>+</v>
          </cell>
          <cell r="I111">
            <v>15</v>
          </cell>
          <cell r="J111" t="str">
            <v>L,R</v>
          </cell>
          <cell r="K111">
            <v>70</v>
          </cell>
        </row>
        <row r="112">
          <cell r="A112" t="str">
            <v>중로</v>
          </cell>
          <cell r="B112" t="str">
            <v>2</v>
          </cell>
          <cell r="C112" t="str">
            <v>8</v>
          </cell>
          <cell r="D112" t="str">
            <v>소          계</v>
          </cell>
          <cell r="K112">
            <v>490</v>
          </cell>
          <cell r="L112">
            <v>0</v>
          </cell>
          <cell r="M112">
            <v>0</v>
          </cell>
        </row>
        <row r="113">
          <cell r="A113" t="str">
            <v>중로</v>
          </cell>
          <cell r="B113" t="str">
            <v>2</v>
          </cell>
          <cell r="C113" t="str">
            <v>9</v>
          </cell>
          <cell r="D113">
            <v>4</v>
          </cell>
          <cell r="E113" t="str">
            <v>+</v>
          </cell>
          <cell r="F113">
            <v>5</v>
          </cell>
          <cell r="G113">
            <v>9</v>
          </cell>
          <cell r="H113" t="str">
            <v>+</v>
          </cell>
          <cell r="I113">
            <v>15</v>
          </cell>
          <cell r="J113" t="str">
            <v>L,R</v>
          </cell>
          <cell r="M113">
            <v>220</v>
          </cell>
        </row>
        <row r="114">
          <cell r="D114">
            <v>11</v>
          </cell>
          <cell r="E114" t="str">
            <v>+</v>
          </cell>
          <cell r="F114">
            <v>15</v>
          </cell>
          <cell r="G114">
            <v>20</v>
          </cell>
          <cell r="H114" t="str">
            <v>+</v>
          </cell>
          <cell r="I114">
            <v>15</v>
          </cell>
          <cell r="J114" t="str">
            <v>L,R</v>
          </cell>
          <cell r="M114">
            <v>360</v>
          </cell>
        </row>
        <row r="115">
          <cell r="A115" t="str">
            <v>중로</v>
          </cell>
          <cell r="B115" t="str">
            <v>2</v>
          </cell>
          <cell r="C115" t="str">
            <v>9</v>
          </cell>
          <cell r="D115" t="str">
            <v>소          계</v>
          </cell>
          <cell r="K115">
            <v>0</v>
          </cell>
          <cell r="L115">
            <v>0</v>
          </cell>
          <cell r="M115">
            <v>580</v>
          </cell>
        </row>
        <row r="116">
          <cell r="A116" t="str">
            <v>중로</v>
          </cell>
          <cell r="B116" t="str">
            <v>2</v>
          </cell>
          <cell r="C116" t="str">
            <v>10</v>
          </cell>
          <cell r="D116">
            <v>1</v>
          </cell>
          <cell r="E116" t="str">
            <v>+</v>
          </cell>
          <cell r="F116">
            <v>0</v>
          </cell>
          <cell r="G116">
            <v>14</v>
          </cell>
          <cell r="H116" t="str">
            <v>+</v>
          </cell>
          <cell r="I116">
            <v>5</v>
          </cell>
          <cell r="J116" t="str">
            <v>L,R</v>
          </cell>
          <cell r="K116">
            <v>530</v>
          </cell>
        </row>
        <row r="117">
          <cell r="A117" t="str">
            <v>중로</v>
          </cell>
          <cell r="B117" t="str">
            <v>2</v>
          </cell>
          <cell r="C117" t="str">
            <v>10</v>
          </cell>
          <cell r="D117" t="str">
            <v>소          계</v>
          </cell>
          <cell r="K117">
            <v>530</v>
          </cell>
          <cell r="L117">
            <v>0</v>
          </cell>
          <cell r="M117">
            <v>0</v>
          </cell>
        </row>
        <row r="118">
          <cell r="A118" t="str">
            <v>중로</v>
          </cell>
          <cell r="B118" t="str">
            <v>2</v>
          </cell>
          <cell r="C118" t="str">
            <v>11</v>
          </cell>
          <cell r="D118">
            <v>0</v>
          </cell>
          <cell r="E118" t="str">
            <v>+</v>
          </cell>
          <cell r="F118">
            <v>15</v>
          </cell>
          <cell r="G118">
            <v>5</v>
          </cell>
          <cell r="H118" t="str">
            <v>+</v>
          </cell>
          <cell r="I118">
            <v>0</v>
          </cell>
          <cell r="J118" t="str">
            <v>L,R</v>
          </cell>
          <cell r="M118">
            <v>170</v>
          </cell>
        </row>
        <row r="119">
          <cell r="A119" t="str">
            <v>중로</v>
          </cell>
          <cell r="B119" t="str">
            <v>2</v>
          </cell>
          <cell r="C119" t="str">
            <v>11</v>
          </cell>
          <cell r="D119" t="str">
            <v>소          계</v>
          </cell>
          <cell r="K119">
            <v>0</v>
          </cell>
          <cell r="L119">
            <v>0</v>
          </cell>
          <cell r="M119">
            <v>170</v>
          </cell>
        </row>
        <row r="120">
          <cell r="A120" t="str">
            <v>중로</v>
          </cell>
          <cell r="B120" t="str">
            <v>2</v>
          </cell>
          <cell r="C120" t="str">
            <v>12</v>
          </cell>
          <cell r="D120">
            <v>1</v>
          </cell>
          <cell r="E120" t="str">
            <v>+</v>
          </cell>
          <cell r="F120">
            <v>5</v>
          </cell>
          <cell r="G120">
            <v>4</v>
          </cell>
          <cell r="H120" t="str">
            <v>+</v>
          </cell>
          <cell r="I120">
            <v>10</v>
          </cell>
          <cell r="J120" t="str">
            <v>L,R</v>
          </cell>
          <cell r="M120">
            <v>130</v>
          </cell>
        </row>
        <row r="121">
          <cell r="D121">
            <v>5</v>
          </cell>
          <cell r="E121" t="str">
            <v>+</v>
          </cell>
          <cell r="F121">
            <v>15</v>
          </cell>
          <cell r="G121">
            <v>9</v>
          </cell>
          <cell r="H121" t="str">
            <v>+</v>
          </cell>
          <cell r="I121">
            <v>15</v>
          </cell>
          <cell r="J121" t="str">
            <v>L,R</v>
          </cell>
          <cell r="M121">
            <v>160</v>
          </cell>
        </row>
        <row r="122">
          <cell r="D122">
            <v>11</v>
          </cell>
          <cell r="E122" t="str">
            <v>+</v>
          </cell>
          <cell r="F122">
            <v>15</v>
          </cell>
          <cell r="G122">
            <v>17</v>
          </cell>
          <cell r="H122" t="str">
            <v>+</v>
          </cell>
          <cell r="I122">
            <v>15</v>
          </cell>
          <cell r="J122" t="str">
            <v>L,R</v>
          </cell>
          <cell r="M122">
            <v>240</v>
          </cell>
        </row>
        <row r="123">
          <cell r="A123" t="str">
            <v>중로</v>
          </cell>
          <cell r="B123" t="str">
            <v>2</v>
          </cell>
          <cell r="C123" t="str">
            <v>12</v>
          </cell>
          <cell r="D123" t="str">
            <v>소          계</v>
          </cell>
          <cell r="K123">
            <v>0</v>
          </cell>
          <cell r="L123">
            <v>0</v>
          </cell>
          <cell r="M123">
            <v>530</v>
          </cell>
        </row>
        <row r="124">
          <cell r="A124" t="str">
            <v>중로</v>
          </cell>
          <cell r="B124" t="str">
            <v>2</v>
          </cell>
          <cell r="C124" t="str">
            <v>13</v>
          </cell>
          <cell r="D124">
            <v>4</v>
          </cell>
          <cell r="E124" t="str">
            <v>+</v>
          </cell>
          <cell r="F124">
            <v>0</v>
          </cell>
          <cell r="G124">
            <v>14</v>
          </cell>
          <cell r="H124" t="str">
            <v>+</v>
          </cell>
          <cell r="I124">
            <v>5</v>
          </cell>
          <cell r="J124" t="str">
            <v>L,R</v>
          </cell>
          <cell r="K124">
            <v>410</v>
          </cell>
        </row>
        <row r="125">
          <cell r="A125" t="str">
            <v>중로</v>
          </cell>
          <cell r="B125" t="str">
            <v>2</v>
          </cell>
          <cell r="C125" t="str">
            <v>13</v>
          </cell>
          <cell r="D125" t="str">
            <v>소          계</v>
          </cell>
          <cell r="K125">
            <v>410</v>
          </cell>
          <cell r="L125">
            <v>0</v>
          </cell>
          <cell r="M125">
            <v>0</v>
          </cell>
        </row>
        <row r="126">
          <cell r="A126" t="str">
            <v>중로</v>
          </cell>
          <cell r="B126" t="str">
            <v>2</v>
          </cell>
          <cell r="C126" t="str">
            <v>14</v>
          </cell>
          <cell r="D126">
            <v>1</v>
          </cell>
          <cell r="E126" t="str">
            <v>+</v>
          </cell>
          <cell r="F126">
            <v>5</v>
          </cell>
          <cell r="G126">
            <v>4</v>
          </cell>
          <cell r="H126" t="str">
            <v>+</v>
          </cell>
          <cell r="I126">
            <v>10</v>
          </cell>
          <cell r="J126" t="str">
            <v>L,R</v>
          </cell>
          <cell r="M126">
            <v>130</v>
          </cell>
        </row>
        <row r="127">
          <cell r="D127">
            <v>5</v>
          </cell>
          <cell r="E127" t="str">
            <v>+</v>
          </cell>
          <cell r="F127">
            <v>15</v>
          </cell>
          <cell r="G127">
            <v>9</v>
          </cell>
          <cell r="H127" t="str">
            <v>+</v>
          </cell>
          <cell r="I127">
            <v>15</v>
          </cell>
          <cell r="J127" t="str">
            <v>L,R</v>
          </cell>
          <cell r="M127">
            <v>160</v>
          </cell>
        </row>
        <row r="128">
          <cell r="D128">
            <v>11</v>
          </cell>
          <cell r="E128" t="str">
            <v>+</v>
          </cell>
          <cell r="F128">
            <v>10</v>
          </cell>
          <cell r="G128">
            <v>17</v>
          </cell>
          <cell r="H128" t="str">
            <v>+</v>
          </cell>
          <cell r="I128">
            <v>15</v>
          </cell>
          <cell r="J128" t="str">
            <v>L,R</v>
          </cell>
          <cell r="M128">
            <v>250</v>
          </cell>
        </row>
        <row r="129">
          <cell r="A129" t="str">
            <v>중로</v>
          </cell>
          <cell r="B129" t="str">
            <v>2</v>
          </cell>
          <cell r="C129" t="str">
            <v>14</v>
          </cell>
          <cell r="D129" t="str">
            <v>소          계</v>
          </cell>
          <cell r="K129">
            <v>0</v>
          </cell>
          <cell r="L129">
            <v>0</v>
          </cell>
          <cell r="M129">
            <v>540</v>
          </cell>
        </row>
        <row r="130">
          <cell r="A130" t="str">
            <v>중로</v>
          </cell>
          <cell r="B130" t="str">
            <v>2</v>
          </cell>
          <cell r="C130" t="str">
            <v>15</v>
          </cell>
          <cell r="D130">
            <v>3</v>
          </cell>
          <cell r="E130" t="str">
            <v>+</v>
          </cell>
          <cell r="F130">
            <v>15</v>
          </cell>
          <cell r="G130">
            <v>14</v>
          </cell>
          <cell r="H130" t="str">
            <v>+</v>
          </cell>
          <cell r="I130">
            <v>5</v>
          </cell>
          <cell r="J130" t="str">
            <v>L,R</v>
          </cell>
          <cell r="M130">
            <v>420</v>
          </cell>
        </row>
        <row r="131">
          <cell r="A131" t="str">
            <v>중로</v>
          </cell>
          <cell r="B131" t="str">
            <v>2</v>
          </cell>
          <cell r="C131" t="str">
            <v>15</v>
          </cell>
          <cell r="D131" t="str">
            <v>소          계</v>
          </cell>
          <cell r="K131">
            <v>0</v>
          </cell>
          <cell r="L131">
            <v>0</v>
          </cell>
          <cell r="M131">
            <v>420</v>
          </cell>
        </row>
        <row r="132">
          <cell r="A132" t="str">
            <v>중로</v>
          </cell>
          <cell r="B132" t="str">
            <v>2</v>
          </cell>
          <cell r="C132" t="str">
            <v>16</v>
          </cell>
          <cell r="D132">
            <v>0</v>
          </cell>
          <cell r="E132" t="str">
            <v>+</v>
          </cell>
          <cell r="F132">
            <v>15</v>
          </cell>
          <cell r="G132">
            <v>5</v>
          </cell>
          <cell r="H132" t="str">
            <v>+</v>
          </cell>
          <cell r="I132">
            <v>0</v>
          </cell>
          <cell r="J132" t="str">
            <v>L,R</v>
          </cell>
          <cell r="M132">
            <v>170</v>
          </cell>
        </row>
        <row r="133">
          <cell r="A133" t="str">
            <v>중로</v>
          </cell>
          <cell r="B133" t="str">
            <v>2</v>
          </cell>
          <cell r="C133" t="str">
            <v>16</v>
          </cell>
          <cell r="D133" t="str">
            <v>소          계</v>
          </cell>
          <cell r="K133">
            <v>0</v>
          </cell>
          <cell r="L133">
            <v>0</v>
          </cell>
          <cell r="M133">
            <v>170</v>
          </cell>
        </row>
        <row r="134">
          <cell r="A134" t="str">
            <v>중로</v>
          </cell>
          <cell r="B134" t="str">
            <v>2</v>
          </cell>
          <cell r="C134" t="str">
            <v>17</v>
          </cell>
          <cell r="D134">
            <v>1</v>
          </cell>
          <cell r="E134" t="str">
            <v>+</v>
          </cell>
          <cell r="F134">
            <v>5</v>
          </cell>
          <cell r="G134">
            <v>2</v>
          </cell>
          <cell r="H134" t="str">
            <v>+</v>
          </cell>
          <cell r="I134">
            <v>10</v>
          </cell>
          <cell r="J134" t="str">
            <v>L,R</v>
          </cell>
          <cell r="M134">
            <v>50</v>
          </cell>
        </row>
        <row r="135">
          <cell r="D135">
            <v>4</v>
          </cell>
          <cell r="E135" t="str">
            <v>+</v>
          </cell>
          <cell r="F135">
            <v>5</v>
          </cell>
          <cell r="G135">
            <v>5</v>
          </cell>
          <cell r="H135" t="str">
            <v>+</v>
          </cell>
          <cell r="I135">
            <v>5</v>
          </cell>
          <cell r="J135" t="str">
            <v>L,R</v>
          </cell>
          <cell r="M135">
            <v>40</v>
          </cell>
        </row>
        <row r="136">
          <cell r="D136">
            <v>7</v>
          </cell>
          <cell r="E136" t="str">
            <v>+</v>
          </cell>
          <cell r="F136">
            <v>0</v>
          </cell>
          <cell r="G136">
            <v>11</v>
          </cell>
          <cell r="H136" t="str">
            <v>+</v>
          </cell>
          <cell r="I136">
            <v>0</v>
          </cell>
          <cell r="J136" t="str">
            <v>L,R</v>
          </cell>
          <cell r="M136">
            <v>160</v>
          </cell>
        </row>
        <row r="137">
          <cell r="D137">
            <v>12</v>
          </cell>
          <cell r="E137" t="str">
            <v>+</v>
          </cell>
          <cell r="F137">
            <v>15</v>
          </cell>
          <cell r="G137">
            <v>22</v>
          </cell>
          <cell r="H137" t="str">
            <v>+</v>
          </cell>
          <cell r="I137">
            <v>15</v>
          </cell>
          <cell r="J137" t="str">
            <v>L,R</v>
          </cell>
          <cell r="M137">
            <v>400</v>
          </cell>
        </row>
        <row r="138">
          <cell r="A138" t="str">
            <v>중로</v>
          </cell>
          <cell r="B138" t="str">
            <v>2</v>
          </cell>
          <cell r="C138" t="str">
            <v>17</v>
          </cell>
          <cell r="D138" t="str">
            <v>소          계</v>
          </cell>
          <cell r="K138">
            <v>0</v>
          </cell>
          <cell r="L138">
            <v>0</v>
          </cell>
          <cell r="M138">
            <v>650</v>
          </cell>
        </row>
        <row r="139">
          <cell r="A139" t="str">
            <v>중로</v>
          </cell>
          <cell r="B139" t="str">
            <v>2</v>
          </cell>
          <cell r="C139" t="str">
            <v>18</v>
          </cell>
          <cell r="D139">
            <v>4</v>
          </cell>
          <cell r="E139" t="str">
            <v>+</v>
          </cell>
          <cell r="F139">
            <v>5</v>
          </cell>
          <cell r="G139">
            <v>14</v>
          </cell>
          <cell r="H139" t="str">
            <v>+</v>
          </cell>
          <cell r="I139">
            <v>5</v>
          </cell>
          <cell r="J139" t="str">
            <v>L,R</v>
          </cell>
          <cell r="K139">
            <v>400</v>
          </cell>
        </row>
        <row r="140">
          <cell r="A140" t="str">
            <v>중로</v>
          </cell>
          <cell r="B140" t="str">
            <v>2</v>
          </cell>
          <cell r="C140" t="str">
            <v>18</v>
          </cell>
          <cell r="D140" t="str">
            <v>소          계</v>
          </cell>
          <cell r="K140">
            <v>400</v>
          </cell>
          <cell r="L140">
            <v>0</v>
          </cell>
          <cell r="M140">
            <v>0</v>
          </cell>
        </row>
        <row r="141">
          <cell r="A141" t="str">
            <v>중로</v>
          </cell>
          <cell r="B141" t="str">
            <v>2</v>
          </cell>
          <cell r="C141" t="str">
            <v>19</v>
          </cell>
          <cell r="D141">
            <v>4</v>
          </cell>
          <cell r="E141" t="str">
            <v>+</v>
          </cell>
          <cell r="F141">
            <v>5</v>
          </cell>
          <cell r="G141">
            <v>9</v>
          </cell>
          <cell r="H141" t="str">
            <v>+</v>
          </cell>
          <cell r="I141">
            <v>15</v>
          </cell>
          <cell r="J141" t="str">
            <v>L,R</v>
          </cell>
          <cell r="M141">
            <v>220</v>
          </cell>
        </row>
        <row r="142">
          <cell r="D142">
            <v>11</v>
          </cell>
          <cell r="E142" t="str">
            <v>+</v>
          </cell>
          <cell r="F142">
            <v>15</v>
          </cell>
          <cell r="G142">
            <v>20</v>
          </cell>
          <cell r="H142" t="str">
            <v>+</v>
          </cell>
          <cell r="I142">
            <v>15</v>
          </cell>
          <cell r="J142" t="str">
            <v>L,R</v>
          </cell>
          <cell r="M142">
            <v>360</v>
          </cell>
        </row>
        <row r="143">
          <cell r="A143" t="str">
            <v>중로</v>
          </cell>
          <cell r="B143" t="str">
            <v>2</v>
          </cell>
          <cell r="C143" t="str">
            <v>19</v>
          </cell>
          <cell r="D143" t="str">
            <v>소          계</v>
          </cell>
          <cell r="K143">
            <v>0</v>
          </cell>
          <cell r="L143">
            <v>0</v>
          </cell>
          <cell r="M143">
            <v>580</v>
          </cell>
        </row>
        <row r="144">
          <cell r="A144" t="str">
            <v>중로</v>
          </cell>
          <cell r="B144" t="str">
            <v>2</v>
          </cell>
          <cell r="C144" t="str">
            <v>20</v>
          </cell>
          <cell r="D144">
            <v>1</v>
          </cell>
          <cell r="E144" t="str">
            <v>+</v>
          </cell>
          <cell r="F144">
            <v>5</v>
          </cell>
          <cell r="G144">
            <v>14</v>
          </cell>
          <cell r="H144" t="str">
            <v>+</v>
          </cell>
          <cell r="I144">
            <v>5</v>
          </cell>
          <cell r="J144" t="str">
            <v>L,R</v>
          </cell>
          <cell r="M144">
            <v>520</v>
          </cell>
        </row>
        <row r="145">
          <cell r="A145" t="str">
            <v>중로</v>
          </cell>
          <cell r="B145" t="str">
            <v>2</v>
          </cell>
          <cell r="C145" t="str">
            <v>20</v>
          </cell>
          <cell r="D145" t="str">
            <v>소          계</v>
          </cell>
          <cell r="K145">
            <v>0</v>
          </cell>
          <cell r="L145">
            <v>0</v>
          </cell>
          <cell r="M145">
            <v>520</v>
          </cell>
        </row>
        <row r="146">
          <cell r="A146" t="str">
            <v>중로</v>
          </cell>
          <cell r="B146" t="str">
            <v>2</v>
          </cell>
          <cell r="C146" t="str">
            <v>21</v>
          </cell>
          <cell r="D146">
            <v>1</v>
          </cell>
          <cell r="E146" t="str">
            <v>+</v>
          </cell>
          <cell r="F146">
            <v>5</v>
          </cell>
          <cell r="G146">
            <v>17</v>
          </cell>
          <cell r="H146" t="str">
            <v>+</v>
          </cell>
          <cell r="I146">
            <v>15</v>
          </cell>
          <cell r="J146" t="str">
            <v>L,R</v>
          </cell>
          <cell r="M146">
            <v>660</v>
          </cell>
        </row>
        <row r="147">
          <cell r="A147" t="str">
            <v>중로</v>
          </cell>
          <cell r="B147" t="str">
            <v>2</v>
          </cell>
          <cell r="C147" t="str">
            <v>21</v>
          </cell>
          <cell r="D147" t="str">
            <v>소          계</v>
          </cell>
          <cell r="K147">
            <v>0</v>
          </cell>
          <cell r="L147">
            <v>0</v>
          </cell>
          <cell r="M147">
            <v>660</v>
          </cell>
        </row>
        <row r="148">
          <cell r="A148" t="str">
            <v>중로</v>
          </cell>
          <cell r="B148" t="str">
            <v>2</v>
          </cell>
          <cell r="C148" t="str">
            <v>22</v>
          </cell>
          <cell r="D148">
            <v>5</v>
          </cell>
          <cell r="E148" t="str">
            <v>+</v>
          </cell>
          <cell r="F148">
            <v>5</v>
          </cell>
          <cell r="G148">
            <v>15</v>
          </cell>
          <cell r="H148" t="str">
            <v>+</v>
          </cell>
          <cell r="I148">
            <v>15</v>
          </cell>
          <cell r="J148" t="str">
            <v>L,R</v>
          </cell>
          <cell r="M148">
            <v>420</v>
          </cell>
        </row>
        <row r="149">
          <cell r="A149" t="str">
            <v>중로</v>
          </cell>
          <cell r="B149" t="str">
            <v>2</v>
          </cell>
          <cell r="C149" t="str">
            <v>22</v>
          </cell>
          <cell r="D149" t="str">
            <v>소          계</v>
          </cell>
          <cell r="K149">
            <v>0</v>
          </cell>
          <cell r="L149">
            <v>0</v>
          </cell>
          <cell r="M149">
            <v>420</v>
          </cell>
        </row>
        <row r="150">
          <cell r="A150" t="str">
            <v>중로</v>
          </cell>
          <cell r="B150" t="str">
            <v>2</v>
          </cell>
          <cell r="C150" t="str">
            <v>23</v>
          </cell>
          <cell r="D150">
            <v>1</v>
          </cell>
          <cell r="E150" t="str">
            <v>+</v>
          </cell>
          <cell r="F150">
            <v>8.48</v>
          </cell>
          <cell r="G150">
            <v>17</v>
          </cell>
          <cell r="H150" t="str">
            <v>+</v>
          </cell>
          <cell r="I150">
            <v>10</v>
          </cell>
          <cell r="J150" t="str">
            <v>L,R</v>
          </cell>
          <cell r="M150">
            <v>643.04</v>
          </cell>
        </row>
        <row r="151">
          <cell r="A151" t="str">
            <v>중로</v>
          </cell>
          <cell r="B151" t="str">
            <v>2</v>
          </cell>
          <cell r="C151" t="str">
            <v>23</v>
          </cell>
          <cell r="D151" t="str">
            <v>소          계</v>
          </cell>
          <cell r="K151">
            <v>0</v>
          </cell>
          <cell r="L151">
            <v>0</v>
          </cell>
          <cell r="M151">
            <v>643.04</v>
          </cell>
        </row>
        <row r="152">
          <cell r="A152" t="str">
            <v>중로</v>
          </cell>
          <cell r="B152" t="str">
            <v>2</v>
          </cell>
          <cell r="C152" t="str">
            <v>25</v>
          </cell>
          <cell r="D152">
            <v>2</v>
          </cell>
          <cell r="E152" t="str">
            <v>+</v>
          </cell>
          <cell r="F152">
            <v>0</v>
          </cell>
          <cell r="G152">
            <v>19</v>
          </cell>
          <cell r="H152" t="str">
            <v>+</v>
          </cell>
          <cell r="I152">
            <v>4.82</v>
          </cell>
          <cell r="J152" t="str">
            <v>L,R</v>
          </cell>
          <cell r="M152">
            <v>689.64</v>
          </cell>
        </row>
        <row r="153">
          <cell r="A153" t="str">
            <v>중로</v>
          </cell>
          <cell r="B153" t="str">
            <v>2</v>
          </cell>
          <cell r="C153" t="str">
            <v>25</v>
          </cell>
          <cell r="D153" t="str">
            <v>소          계</v>
          </cell>
          <cell r="K153">
            <v>0</v>
          </cell>
          <cell r="L153">
            <v>0</v>
          </cell>
          <cell r="M153">
            <v>689.64</v>
          </cell>
        </row>
        <row r="154">
          <cell r="A154" t="str">
            <v>중로</v>
          </cell>
          <cell r="B154" t="str">
            <v>2</v>
          </cell>
          <cell r="C154" t="str">
            <v>26</v>
          </cell>
          <cell r="D154">
            <v>1</v>
          </cell>
          <cell r="E154" t="str">
            <v>+</v>
          </cell>
          <cell r="F154">
            <v>8.5</v>
          </cell>
          <cell r="G154">
            <v>3</v>
          </cell>
          <cell r="H154" t="str">
            <v>+</v>
          </cell>
          <cell r="I154">
            <v>12.47</v>
          </cell>
          <cell r="J154" t="str">
            <v>L,R</v>
          </cell>
          <cell r="M154">
            <v>87.94</v>
          </cell>
        </row>
        <row r="155">
          <cell r="A155" t="str">
            <v>중로</v>
          </cell>
          <cell r="B155" t="str">
            <v>2</v>
          </cell>
          <cell r="C155" t="str">
            <v>26</v>
          </cell>
          <cell r="D155" t="str">
            <v>소          계</v>
          </cell>
          <cell r="K155">
            <v>0</v>
          </cell>
          <cell r="L155">
            <v>0</v>
          </cell>
          <cell r="M155">
            <v>87.94</v>
          </cell>
        </row>
        <row r="156">
          <cell r="A156" t="str">
            <v>중로</v>
          </cell>
          <cell r="B156" t="str">
            <v>3</v>
          </cell>
          <cell r="C156" t="str">
            <v>1</v>
          </cell>
          <cell r="D156">
            <v>0</v>
          </cell>
          <cell r="E156" t="str">
            <v>+</v>
          </cell>
          <cell r="F156">
            <v>10.25</v>
          </cell>
          <cell r="G156">
            <v>5</v>
          </cell>
          <cell r="H156" t="str">
            <v>+</v>
          </cell>
          <cell r="I156">
            <v>11.77</v>
          </cell>
          <cell r="J156" t="str">
            <v>L,R</v>
          </cell>
          <cell r="K156">
            <v>203.04</v>
          </cell>
        </row>
        <row r="157">
          <cell r="A157" t="str">
            <v>중로</v>
          </cell>
          <cell r="B157" t="str">
            <v>3</v>
          </cell>
          <cell r="C157" t="str">
            <v>1</v>
          </cell>
          <cell r="D157" t="str">
            <v>소          계</v>
          </cell>
          <cell r="K157">
            <v>203.04</v>
          </cell>
          <cell r="L157">
            <v>0</v>
          </cell>
          <cell r="M157">
            <v>0</v>
          </cell>
        </row>
        <row r="158">
          <cell r="A158" t="str">
            <v>중로</v>
          </cell>
          <cell r="B158" t="str">
            <v>3</v>
          </cell>
          <cell r="C158" t="str">
            <v>2</v>
          </cell>
          <cell r="D158">
            <v>0</v>
          </cell>
          <cell r="E158" t="str">
            <v>+</v>
          </cell>
          <cell r="F158">
            <v>15.5</v>
          </cell>
          <cell r="G158">
            <v>2</v>
          </cell>
          <cell r="H158" t="str">
            <v>+</v>
          </cell>
          <cell r="I158">
            <v>5</v>
          </cell>
          <cell r="J158" t="str">
            <v>L,R</v>
          </cell>
          <cell r="K158">
            <v>59</v>
          </cell>
        </row>
        <row r="159">
          <cell r="D159">
            <v>3</v>
          </cell>
          <cell r="E159" t="str">
            <v>+</v>
          </cell>
          <cell r="F159">
            <v>10</v>
          </cell>
          <cell r="G159">
            <v>4</v>
          </cell>
          <cell r="H159" t="str">
            <v>+</v>
          </cell>
          <cell r="I159">
            <v>18.86</v>
          </cell>
          <cell r="J159" t="str">
            <v>L,R</v>
          </cell>
          <cell r="K159">
            <v>57.72</v>
          </cell>
        </row>
        <row r="160">
          <cell r="A160" t="str">
            <v>중로</v>
          </cell>
          <cell r="B160" t="str">
            <v>3</v>
          </cell>
          <cell r="C160" t="str">
            <v>2</v>
          </cell>
          <cell r="D160" t="str">
            <v>소          계</v>
          </cell>
          <cell r="K160">
            <v>116.72</v>
          </cell>
          <cell r="L160">
            <v>0</v>
          </cell>
          <cell r="M160">
            <v>0</v>
          </cell>
        </row>
        <row r="161">
          <cell r="A161" t="str">
            <v>중로</v>
          </cell>
          <cell r="B161" t="str">
            <v>3</v>
          </cell>
          <cell r="C161" t="str">
            <v>3</v>
          </cell>
          <cell r="D161">
            <v>0</v>
          </cell>
          <cell r="E161" t="str">
            <v>+</v>
          </cell>
          <cell r="F161">
            <v>15</v>
          </cell>
          <cell r="G161">
            <v>5</v>
          </cell>
          <cell r="H161" t="str">
            <v>+</v>
          </cell>
          <cell r="I161">
            <v>10</v>
          </cell>
          <cell r="J161" t="str">
            <v>L,R</v>
          </cell>
          <cell r="K161">
            <v>190</v>
          </cell>
        </row>
        <row r="162">
          <cell r="A162" t="str">
            <v>중로</v>
          </cell>
          <cell r="B162" t="str">
            <v>3</v>
          </cell>
          <cell r="C162" t="str">
            <v>3</v>
          </cell>
          <cell r="D162" t="str">
            <v>소          계</v>
          </cell>
          <cell r="K162">
            <v>190</v>
          </cell>
          <cell r="L162">
            <v>0</v>
          </cell>
          <cell r="M162">
            <v>0</v>
          </cell>
        </row>
        <row r="163">
          <cell r="A163" t="str">
            <v>중로</v>
          </cell>
          <cell r="B163" t="str">
            <v>3</v>
          </cell>
          <cell r="C163" t="str">
            <v>4</v>
          </cell>
          <cell r="D163">
            <v>0</v>
          </cell>
          <cell r="E163" t="str">
            <v>+</v>
          </cell>
          <cell r="F163">
            <v>16</v>
          </cell>
          <cell r="G163">
            <v>2</v>
          </cell>
          <cell r="H163" t="str">
            <v>+</v>
          </cell>
          <cell r="I163">
            <v>5</v>
          </cell>
          <cell r="J163" t="str">
            <v>L,R</v>
          </cell>
          <cell r="K163">
            <v>58</v>
          </cell>
        </row>
        <row r="164">
          <cell r="D164">
            <v>3</v>
          </cell>
          <cell r="E164" t="str">
            <v>+</v>
          </cell>
          <cell r="F164">
            <v>10</v>
          </cell>
          <cell r="G164">
            <v>4</v>
          </cell>
          <cell r="H164" t="str">
            <v>+</v>
          </cell>
          <cell r="I164">
            <v>18.86</v>
          </cell>
          <cell r="J164" t="str">
            <v>L,R</v>
          </cell>
          <cell r="K164">
            <v>57.72</v>
          </cell>
        </row>
        <row r="165">
          <cell r="A165" t="str">
            <v>중로</v>
          </cell>
          <cell r="B165" t="str">
            <v>3</v>
          </cell>
          <cell r="C165" t="str">
            <v>4</v>
          </cell>
          <cell r="D165" t="str">
            <v>소          계</v>
          </cell>
          <cell r="K165">
            <v>115.72</v>
          </cell>
          <cell r="L165">
            <v>0</v>
          </cell>
          <cell r="M165">
            <v>0</v>
          </cell>
        </row>
        <row r="166">
          <cell r="A166" t="str">
            <v>중로</v>
          </cell>
          <cell r="B166" t="str">
            <v>3</v>
          </cell>
          <cell r="C166" t="str">
            <v>5</v>
          </cell>
          <cell r="D166">
            <v>1</v>
          </cell>
          <cell r="E166" t="str">
            <v>+</v>
          </cell>
          <cell r="F166">
            <v>0</v>
          </cell>
          <cell r="G166">
            <v>3</v>
          </cell>
          <cell r="H166" t="str">
            <v>+</v>
          </cell>
          <cell r="I166">
            <v>7</v>
          </cell>
          <cell r="J166" t="str">
            <v>L,R</v>
          </cell>
          <cell r="K166">
            <v>94</v>
          </cell>
        </row>
        <row r="167">
          <cell r="A167" t="str">
            <v>중로</v>
          </cell>
          <cell r="B167" t="str">
            <v>3</v>
          </cell>
          <cell r="C167" t="str">
            <v>5</v>
          </cell>
          <cell r="D167" t="str">
            <v>소          계</v>
          </cell>
          <cell r="K167">
            <v>94</v>
          </cell>
          <cell r="L167">
            <v>0</v>
          </cell>
          <cell r="M167">
            <v>0</v>
          </cell>
        </row>
        <row r="168">
          <cell r="A168" t="str">
            <v>중로</v>
          </cell>
          <cell r="B168" t="str">
            <v>3</v>
          </cell>
          <cell r="C168" t="str">
            <v>6</v>
          </cell>
          <cell r="D168">
            <v>1</v>
          </cell>
          <cell r="E168" t="str">
            <v>+</v>
          </cell>
          <cell r="F168">
            <v>5</v>
          </cell>
          <cell r="G168">
            <v>1</v>
          </cell>
          <cell r="H168" t="str">
            <v>+</v>
          </cell>
          <cell r="I168">
            <v>14.8</v>
          </cell>
          <cell r="J168" t="str">
            <v>L,R</v>
          </cell>
          <cell r="K168">
            <v>19.600000000000001</v>
          </cell>
        </row>
        <row r="169">
          <cell r="D169">
            <v>2</v>
          </cell>
          <cell r="E169" t="str">
            <v>+</v>
          </cell>
          <cell r="F169">
            <v>15</v>
          </cell>
          <cell r="G169">
            <v>5</v>
          </cell>
          <cell r="H169" t="str">
            <v>+</v>
          </cell>
          <cell r="I169">
            <v>5</v>
          </cell>
          <cell r="J169" t="str">
            <v>L,R</v>
          </cell>
          <cell r="K169">
            <v>100</v>
          </cell>
        </row>
        <row r="170">
          <cell r="D170">
            <v>6</v>
          </cell>
          <cell r="E170" t="str">
            <v>+</v>
          </cell>
          <cell r="F170">
            <v>10</v>
          </cell>
          <cell r="G170">
            <v>9</v>
          </cell>
          <cell r="H170" t="str">
            <v>+</v>
          </cell>
          <cell r="I170">
            <v>0</v>
          </cell>
          <cell r="J170" t="str">
            <v>L,R</v>
          </cell>
          <cell r="K170">
            <v>100</v>
          </cell>
        </row>
        <row r="171">
          <cell r="D171">
            <v>10</v>
          </cell>
          <cell r="E171" t="str">
            <v>+</v>
          </cell>
          <cell r="F171">
            <v>1</v>
          </cell>
          <cell r="G171">
            <v>13</v>
          </cell>
          <cell r="H171" t="str">
            <v>+</v>
          </cell>
          <cell r="I171">
            <v>18</v>
          </cell>
          <cell r="J171" t="str">
            <v>L,R</v>
          </cell>
          <cell r="K171">
            <v>154</v>
          </cell>
        </row>
        <row r="172">
          <cell r="D172">
            <v>15</v>
          </cell>
          <cell r="E172" t="str">
            <v>+</v>
          </cell>
          <cell r="F172">
            <v>5</v>
          </cell>
          <cell r="G172">
            <v>20</v>
          </cell>
          <cell r="H172" t="str">
            <v>+</v>
          </cell>
          <cell r="I172">
            <v>15</v>
          </cell>
          <cell r="J172" t="str">
            <v>L,R</v>
          </cell>
          <cell r="K172">
            <v>220</v>
          </cell>
        </row>
        <row r="173">
          <cell r="A173" t="str">
            <v>중로</v>
          </cell>
          <cell r="B173" t="str">
            <v>3</v>
          </cell>
          <cell r="C173" t="str">
            <v>6</v>
          </cell>
          <cell r="D173" t="str">
            <v>소          계</v>
          </cell>
          <cell r="K173">
            <v>593.6</v>
          </cell>
          <cell r="L173">
            <v>0</v>
          </cell>
          <cell r="M173">
            <v>0</v>
          </cell>
        </row>
        <row r="174">
          <cell r="A174" t="str">
            <v>중로</v>
          </cell>
          <cell r="B174" t="str">
            <v>3</v>
          </cell>
          <cell r="C174" t="str">
            <v>7</v>
          </cell>
          <cell r="D174">
            <v>0</v>
          </cell>
          <cell r="E174" t="str">
            <v>+</v>
          </cell>
          <cell r="F174">
            <v>12</v>
          </cell>
          <cell r="G174">
            <v>1</v>
          </cell>
          <cell r="H174" t="str">
            <v>+</v>
          </cell>
          <cell r="I174">
            <v>15.78</v>
          </cell>
          <cell r="J174" t="str">
            <v>L,R</v>
          </cell>
          <cell r="K174">
            <v>47.56</v>
          </cell>
        </row>
        <row r="175">
          <cell r="A175" t="str">
            <v>중로</v>
          </cell>
          <cell r="B175" t="str">
            <v>3</v>
          </cell>
          <cell r="C175" t="str">
            <v>7</v>
          </cell>
          <cell r="D175" t="str">
            <v>소          계</v>
          </cell>
          <cell r="K175">
            <v>47.56</v>
          </cell>
          <cell r="L175">
            <v>0</v>
          </cell>
          <cell r="M175">
            <v>0</v>
          </cell>
        </row>
        <row r="176">
          <cell r="A176" t="str">
            <v>중로</v>
          </cell>
          <cell r="B176" t="str">
            <v>3</v>
          </cell>
          <cell r="C176" t="str">
            <v>8</v>
          </cell>
          <cell r="D176">
            <v>0</v>
          </cell>
          <cell r="E176" t="str">
            <v>+</v>
          </cell>
          <cell r="F176">
            <v>9</v>
          </cell>
          <cell r="G176">
            <v>1</v>
          </cell>
          <cell r="H176" t="str">
            <v>+</v>
          </cell>
          <cell r="I176">
            <v>13.78</v>
          </cell>
          <cell r="J176" t="str">
            <v>L,R</v>
          </cell>
          <cell r="K176">
            <v>49.56</v>
          </cell>
        </row>
        <row r="177">
          <cell r="A177" t="str">
            <v>중로</v>
          </cell>
          <cell r="B177" t="str">
            <v>3</v>
          </cell>
          <cell r="C177" t="str">
            <v>8</v>
          </cell>
          <cell r="D177" t="str">
            <v>소          계</v>
          </cell>
          <cell r="K177">
            <v>49.56</v>
          </cell>
          <cell r="L177">
            <v>0</v>
          </cell>
          <cell r="M177">
            <v>0</v>
          </cell>
        </row>
        <row r="178">
          <cell r="A178" t="str">
            <v>중로</v>
          </cell>
          <cell r="B178" t="str">
            <v>3</v>
          </cell>
          <cell r="C178" t="str">
            <v>9</v>
          </cell>
          <cell r="D178">
            <v>0</v>
          </cell>
          <cell r="E178" t="str">
            <v>+</v>
          </cell>
          <cell r="F178">
            <v>15</v>
          </cell>
          <cell r="G178">
            <v>1</v>
          </cell>
          <cell r="H178" t="str">
            <v>+</v>
          </cell>
          <cell r="I178">
            <v>17.28</v>
          </cell>
          <cell r="J178" t="str">
            <v>L,R</v>
          </cell>
          <cell r="K178">
            <v>44.56</v>
          </cell>
        </row>
        <row r="179">
          <cell r="A179" t="str">
            <v>중로</v>
          </cell>
          <cell r="B179" t="str">
            <v>3</v>
          </cell>
          <cell r="C179" t="str">
            <v>9</v>
          </cell>
          <cell r="D179" t="str">
            <v>소          계</v>
          </cell>
          <cell r="K179">
            <v>44.56</v>
          </cell>
          <cell r="L179">
            <v>0</v>
          </cell>
          <cell r="M179">
            <v>0</v>
          </cell>
        </row>
        <row r="180">
          <cell r="A180" t="str">
            <v>소로</v>
          </cell>
          <cell r="B180" t="str">
            <v>3</v>
          </cell>
          <cell r="C180" t="str">
            <v>1</v>
          </cell>
          <cell r="D180">
            <v>0</v>
          </cell>
          <cell r="E180" t="str">
            <v>+</v>
          </cell>
          <cell r="F180">
            <v>7.5</v>
          </cell>
          <cell r="G180">
            <v>3</v>
          </cell>
          <cell r="H180" t="str">
            <v>+</v>
          </cell>
          <cell r="I180">
            <v>2.08</v>
          </cell>
          <cell r="J180" t="str">
            <v>L,R</v>
          </cell>
          <cell r="K180">
            <v>109.16</v>
          </cell>
        </row>
        <row r="181">
          <cell r="A181" t="str">
            <v>소로</v>
          </cell>
          <cell r="B181" t="str">
            <v>3</v>
          </cell>
          <cell r="C181" t="str">
            <v>1</v>
          </cell>
          <cell r="D181" t="str">
            <v>소          계</v>
          </cell>
          <cell r="K181">
            <v>109.16</v>
          </cell>
          <cell r="L181">
            <v>0</v>
          </cell>
          <cell r="M181">
            <v>0</v>
          </cell>
        </row>
        <row r="182">
          <cell r="A182" t="str">
            <v>소로</v>
          </cell>
          <cell r="B182" t="str">
            <v>3</v>
          </cell>
          <cell r="C182" t="str">
            <v>2</v>
          </cell>
          <cell r="D182">
            <v>0</v>
          </cell>
          <cell r="E182" t="str">
            <v>+</v>
          </cell>
          <cell r="F182">
            <v>6</v>
          </cell>
          <cell r="G182">
            <v>2</v>
          </cell>
          <cell r="H182" t="str">
            <v>+</v>
          </cell>
          <cell r="I182">
            <v>13.94</v>
          </cell>
          <cell r="J182" t="str">
            <v>L,R</v>
          </cell>
          <cell r="K182">
            <v>95.88</v>
          </cell>
        </row>
        <row r="183">
          <cell r="A183" t="str">
            <v>소로</v>
          </cell>
          <cell r="B183" t="str">
            <v>3</v>
          </cell>
          <cell r="C183" t="str">
            <v>2</v>
          </cell>
          <cell r="D183" t="str">
            <v>소          계</v>
          </cell>
          <cell r="K183">
            <v>95.88</v>
          </cell>
          <cell r="L183">
            <v>0</v>
          </cell>
          <cell r="M183">
            <v>0</v>
          </cell>
        </row>
        <row r="184">
          <cell r="A184" t="str">
            <v>소로</v>
          </cell>
          <cell r="B184" t="str">
            <v>3</v>
          </cell>
          <cell r="C184" t="str">
            <v>3</v>
          </cell>
          <cell r="D184">
            <v>0</v>
          </cell>
          <cell r="E184" t="str">
            <v>+</v>
          </cell>
          <cell r="F184">
            <v>19</v>
          </cell>
          <cell r="G184">
            <v>2</v>
          </cell>
          <cell r="H184" t="str">
            <v>+</v>
          </cell>
          <cell r="I184">
            <v>11.48</v>
          </cell>
          <cell r="J184" t="str">
            <v>L,R</v>
          </cell>
          <cell r="K184">
            <v>64.959999999999994</v>
          </cell>
        </row>
        <row r="185">
          <cell r="A185" t="str">
            <v>소로</v>
          </cell>
          <cell r="B185" t="str">
            <v>3</v>
          </cell>
          <cell r="C185" t="str">
            <v>3</v>
          </cell>
          <cell r="D185" t="str">
            <v>소          계</v>
          </cell>
          <cell r="K185">
            <v>64.959999999999994</v>
          </cell>
          <cell r="L185">
            <v>0</v>
          </cell>
          <cell r="M185">
            <v>0</v>
          </cell>
        </row>
        <row r="186">
          <cell r="A186" t="str">
            <v>소로</v>
          </cell>
          <cell r="B186" t="str">
            <v>3</v>
          </cell>
          <cell r="C186" t="str">
            <v>4</v>
          </cell>
          <cell r="D186">
            <v>0</v>
          </cell>
          <cell r="E186" t="str">
            <v>+</v>
          </cell>
          <cell r="F186">
            <v>12.5</v>
          </cell>
          <cell r="G186">
            <v>3</v>
          </cell>
          <cell r="H186" t="str">
            <v>+</v>
          </cell>
          <cell r="I186">
            <v>0.44</v>
          </cell>
          <cell r="J186" t="str">
            <v>L,R</v>
          </cell>
          <cell r="K186">
            <v>95.88</v>
          </cell>
        </row>
        <row r="187">
          <cell r="A187" t="str">
            <v>소로</v>
          </cell>
          <cell r="B187" t="str">
            <v>3</v>
          </cell>
          <cell r="C187" t="str">
            <v>4</v>
          </cell>
          <cell r="D187" t="str">
            <v>소          계</v>
          </cell>
          <cell r="K187">
            <v>95.88</v>
          </cell>
          <cell r="L187">
            <v>0</v>
          </cell>
          <cell r="M187">
            <v>0</v>
          </cell>
        </row>
        <row r="188">
          <cell r="E188" t="str">
            <v/>
          </cell>
          <cell r="H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E189" t="str">
            <v/>
          </cell>
          <cell r="H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E190" t="str">
            <v/>
          </cell>
          <cell r="H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E191" t="str">
            <v/>
          </cell>
          <cell r="H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E192" t="str">
            <v/>
          </cell>
          <cell r="H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E193" t="str">
            <v/>
          </cell>
          <cell r="H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E194" t="str">
            <v/>
          </cell>
          <cell r="H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E195" t="str">
            <v/>
          </cell>
          <cell r="H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E196" t="str">
            <v/>
          </cell>
          <cell r="H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E197" t="str">
            <v/>
          </cell>
          <cell r="H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E198" t="str">
            <v/>
          </cell>
          <cell r="H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E199" t="str">
            <v/>
          </cell>
          <cell r="H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E200" t="str">
            <v/>
          </cell>
          <cell r="H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E201" t="str">
            <v/>
          </cell>
          <cell r="H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E202" t="str">
            <v/>
          </cell>
          <cell r="H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E203" t="str">
            <v/>
          </cell>
          <cell r="H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E204" t="str">
            <v/>
          </cell>
          <cell r="H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E205" t="str">
            <v/>
          </cell>
          <cell r="H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E206" t="str">
            <v/>
          </cell>
          <cell r="H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E207" t="str">
            <v/>
          </cell>
          <cell r="H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E208" t="str">
            <v/>
          </cell>
          <cell r="H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E209" t="str">
            <v/>
          </cell>
          <cell r="H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E210" t="str">
            <v/>
          </cell>
          <cell r="H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E211" t="str">
            <v/>
          </cell>
          <cell r="H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E212" t="str">
            <v/>
          </cell>
          <cell r="H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E213" t="str">
            <v/>
          </cell>
          <cell r="H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E214" t="str">
            <v/>
          </cell>
          <cell r="H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E215" t="str">
            <v/>
          </cell>
          <cell r="H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E216" t="str">
            <v/>
          </cell>
          <cell r="H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E217" t="str">
            <v/>
          </cell>
          <cell r="H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E218" t="str">
            <v/>
          </cell>
          <cell r="H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E219" t="str">
            <v/>
          </cell>
          <cell r="H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E220" t="str">
            <v/>
          </cell>
          <cell r="H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E221" t="str">
            <v/>
          </cell>
          <cell r="H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E222" t="str">
            <v/>
          </cell>
          <cell r="H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E223" t="str">
            <v/>
          </cell>
          <cell r="H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E224" t="str">
            <v/>
          </cell>
          <cell r="H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E225" t="str">
            <v/>
          </cell>
          <cell r="H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E226" t="str">
            <v/>
          </cell>
          <cell r="H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E227" t="str">
            <v/>
          </cell>
          <cell r="H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E228" t="str">
            <v/>
          </cell>
          <cell r="H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E229" t="str">
            <v/>
          </cell>
          <cell r="H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E230" t="str">
            <v/>
          </cell>
          <cell r="H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E231" t="str">
            <v/>
          </cell>
          <cell r="H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E232" t="str">
            <v/>
          </cell>
          <cell r="H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E233" t="str">
            <v/>
          </cell>
          <cell r="H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E234" t="str">
            <v/>
          </cell>
          <cell r="H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E235" t="str">
            <v/>
          </cell>
          <cell r="H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E236" t="str">
            <v/>
          </cell>
          <cell r="H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E237" t="str">
            <v/>
          </cell>
          <cell r="H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E238" t="str">
            <v/>
          </cell>
          <cell r="H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E239" t="str">
            <v/>
          </cell>
          <cell r="H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E240" t="str">
            <v/>
          </cell>
          <cell r="H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E241" t="str">
            <v/>
          </cell>
          <cell r="H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E242" t="str">
            <v/>
          </cell>
          <cell r="H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E243" t="str">
            <v/>
          </cell>
          <cell r="H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E244" t="str">
            <v/>
          </cell>
          <cell r="H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E245" t="str">
            <v/>
          </cell>
          <cell r="H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E246" t="str">
            <v/>
          </cell>
          <cell r="H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E247" t="str">
            <v/>
          </cell>
          <cell r="H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E248" t="str">
            <v/>
          </cell>
          <cell r="H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E249" t="str">
            <v/>
          </cell>
          <cell r="H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E250" t="str">
            <v/>
          </cell>
          <cell r="H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E251" t="str">
            <v/>
          </cell>
          <cell r="H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E252" t="str">
            <v/>
          </cell>
          <cell r="H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E253" t="str">
            <v/>
          </cell>
          <cell r="H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E254" t="str">
            <v/>
          </cell>
          <cell r="H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E255" t="str">
            <v/>
          </cell>
          <cell r="H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E256" t="str">
            <v/>
          </cell>
          <cell r="H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E257" t="str">
            <v/>
          </cell>
          <cell r="H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E258" t="str">
            <v/>
          </cell>
          <cell r="H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E259" t="str">
            <v/>
          </cell>
          <cell r="H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E260" t="str">
            <v/>
          </cell>
          <cell r="H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E261" t="str">
            <v/>
          </cell>
          <cell r="H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E262" t="str">
            <v/>
          </cell>
          <cell r="H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E263" t="str">
            <v/>
          </cell>
          <cell r="H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E264" t="str">
            <v/>
          </cell>
          <cell r="H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E265" t="str">
            <v/>
          </cell>
          <cell r="H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E266" t="str">
            <v/>
          </cell>
          <cell r="H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E267" t="str">
            <v/>
          </cell>
          <cell r="H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E268" t="str">
            <v/>
          </cell>
          <cell r="H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E269" t="str">
            <v/>
          </cell>
          <cell r="H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E270" t="str">
            <v/>
          </cell>
          <cell r="H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E271" t="str">
            <v/>
          </cell>
          <cell r="H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E272" t="str">
            <v/>
          </cell>
          <cell r="H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E273" t="str">
            <v/>
          </cell>
          <cell r="H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E274" t="str">
            <v/>
          </cell>
          <cell r="H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E275" t="str">
            <v/>
          </cell>
          <cell r="H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E276" t="str">
            <v/>
          </cell>
          <cell r="H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E277" t="str">
            <v/>
          </cell>
          <cell r="H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E278" t="str">
            <v/>
          </cell>
          <cell r="H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E279" t="str">
            <v/>
          </cell>
          <cell r="H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E280" t="str">
            <v/>
          </cell>
          <cell r="H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E281" t="str">
            <v/>
          </cell>
          <cell r="H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E282" t="str">
            <v/>
          </cell>
          <cell r="H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E283" t="str">
            <v/>
          </cell>
          <cell r="H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E284" t="str">
            <v/>
          </cell>
          <cell r="H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E285" t="str">
            <v/>
          </cell>
          <cell r="H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E286" t="str">
            <v/>
          </cell>
          <cell r="H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E287" t="str">
            <v/>
          </cell>
          <cell r="H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E288" t="str">
            <v/>
          </cell>
          <cell r="H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E289" t="str">
            <v/>
          </cell>
          <cell r="H289" t="str">
            <v/>
          </cell>
          <cell r="K289" t="str">
            <v/>
          </cell>
          <cell r="L289" t="str">
            <v/>
          </cell>
          <cell r="M289" t="str">
            <v/>
          </cell>
        </row>
        <row r="290">
          <cell r="E290" t="str">
            <v/>
          </cell>
          <cell r="H290" t="str">
            <v/>
          </cell>
          <cell r="K290" t="str">
            <v/>
          </cell>
          <cell r="L290" t="str">
            <v/>
          </cell>
          <cell r="M290" t="str">
            <v/>
          </cell>
        </row>
        <row r="291">
          <cell r="E291" t="str">
            <v/>
          </cell>
          <cell r="H291" t="str">
            <v/>
          </cell>
          <cell r="K291" t="str">
            <v/>
          </cell>
          <cell r="L291" t="str">
            <v/>
          </cell>
          <cell r="M291" t="str">
            <v/>
          </cell>
        </row>
        <row r="292">
          <cell r="E292" t="str">
            <v/>
          </cell>
          <cell r="H292" t="str">
            <v/>
          </cell>
          <cell r="K292" t="str">
            <v/>
          </cell>
          <cell r="L292" t="str">
            <v/>
          </cell>
          <cell r="M292" t="str">
            <v/>
          </cell>
        </row>
        <row r="293">
          <cell r="E293" t="str">
            <v/>
          </cell>
          <cell r="H293" t="str">
            <v/>
          </cell>
          <cell r="K293" t="str">
            <v/>
          </cell>
          <cell r="L293" t="str">
            <v/>
          </cell>
          <cell r="M293" t="str">
            <v/>
          </cell>
        </row>
        <row r="294">
          <cell r="E294" t="str">
            <v/>
          </cell>
          <cell r="H294" t="str">
            <v/>
          </cell>
          <cell r="K294" t="str">
            <v/>
          </cell>
          <cell r="L294" t="str">
            <v/>
          </cell>
          <cell r="M294" t="str">
            <v/>
          </cell>
        </row>
        <row r="295">
          <cell r="E295" t="str">
            <v/>
          </cell>
          <cell r="H295" t="str">
            <v/>
          </cell>
          <cell r="K295" t="str">
            <v/>
          </cell>
          <cell r="L295" t="str">
            <v/>
          </cell>
          <cell r="M295" t="str">
            <v/>
          </cell>
        </row>
        <row r="296">
          <cell r="E296" t="str">
            <v/>
          </cell>
          <cell r="H296" t="str">
            <v/>
          </cell>
          <cell r="K296" t="str">
            <v/>
          </cell>
          <cell r="L296" t="str">
            <v/>
          </cell>
          <cell r="M296" t="str">
            <v/>
          </cell>
        </row>
        <row r="297">
          <cell r="E297" t="str">
            <v/>
          </cell>
          <cell r="H297" t="str">
            <v/>
          </cell>
          <cell r="K297" t="str">
            <v/>
          </cell>
          <cell r="L297" t="str">
            <v/>
          </cell>
          <cell r="M297" t="str">
            <v/>
          </cell>
        </row>
        <row r="298">
          <cell r="E298" t="str">
            <v/>
          </cell>
          <cell r="H298" t="str">
            <v/>
          </cell>
          <cell r="K298" t="str">
            <v/>
          </cell>
          <cell r="L298" t="str">
            <v/>
          </cell>
          <cell r="M298" t="str">
            <v/>
          </cell>
        </row>
        <row r="299">
          <cell r="E299" t="str">
            <v/>
          </cell>
          <cell r="H299" t="str">
            <v/>
          </cell>
          <cell r="K299" t="str">
            <v/>
          </cell>
          <cell r="L299" t="str">
            <v/>
          </cell>
          <cell r="M299" t="str">
            <v/>
          </cell>
        </row>
        <row r="300">
          <cell r="E300" t="str">
            <v/>
          </cell>
          <cell r="H300" t="str">
            <v/>
          </cell>
          <cell r="K300" t="str">
            <v/>
          </cell>
          <cell r="L300" t="str">
            <v/>
          </cell>
          <cell r="M300" t="str">
            <v/>
          </cell>
        </row>
        <row r="301">
          <cell r="E301" t="str">
            <v/>
          </cell>
          <cell r="H301" t="str">
            <v/>
          </cell>
          <cell r="K301" t="str">
            <v/>
          </cell>
          <cell r="L301" t="str">
            <v/>
          </cell>
          <cell r="M301" t="str">
            <v/>
          </cell>
        </row>
        <row r="302">
          <cell r="E302" t="str">
            <v/>
          </cell>
          <cell r="H302" t="str">
            <v/>
          </cell>
          <cell r="K302" t="str">
            <v/>
          </cell>
          <cell r="L302" t="str">
            <v/>
          </cell>
          <cell r="M302" t="str">
            <v/>
          </cell>
        </row>
        <row r="303">
          <cell r="E303" t="str">
            <v/>
          </cell>
          <cell r="H303" t="str">
            <v/>
          </cell>
          <cell r="K303" t="str">
            <v/>
          </cell>
          <cell r="L303" t="str">
            <v/>
          </cell>
          <cell r="M303" t="str">
            <v/>
          </cell>
        </row>
        <row r="304">
          <cell r="E304" t="str">
            <v/>
          </cell>
          <cell r="H304" t="str">
            <v/>
          </cell>
          <cell r="K304" t="str">
            <v/>
          </cell>
          <cell r="L304" t="str">
            <v/>
          </cell>
          <cell r="M304" t="str">
            <v/>
          </cell>
        </row>
        <row r="305">
          <cell r="E305" t="str">
            <v/>
          </cell>
          <cell r="H305" t="str">
            <v/>
          </cell>
          <cell r="K305" t="str">
            <v/>
          </cell>
          <cell r="L305" t="str">
            <v/>
          </cell>
          <cell r="M305" t="str">
            <v/>
          </cell>
        </row>
        <row r="306">
          <cell r="E306" t="str">
            <v/>
          </cell>
          <cell r="H306" t="str">
            <v/>
          </cell>
          <cell r="K306" t="str">
            <v/>
          </cell>
          <cell r="L306" t="str">
            <v/>
          </cell>
          <cell r="M306" t="str">
            <v/>
          </cell>
        </row>
        <row r="307">
          <cell r="E307" t="str">
            <v/>
          </cell>
          <cell r="H307" t="str">
            <v/>
          </cell>
          <cell r="K307" t="str">
            <v/>
          </cell>
          <cell r="L307" t="str">
            <v/>
          </cell>
          <cell r="M307" t="str">
            <v/>
          </cell>
        </row>
        <row r="308">
          <cell r="E308" t="str">
            <v/>
          </cell>
          <cell r="H308" t="str">
            <v/>
          </cell>
          <cell r="K308" t="str">
            <v/>
          </cell>
          <cell r="L308" t="str">
            <v/>
          </cell>
          <cell r="M308" t="str">
            <v/>
          </cell>
        </row>
        <row r="309">
          <cell r="E309" t="str">
            <v/>
          </cell>
          <cell r="H309" t="str">
            <v/>
          </cell>
          <cell r="K309" t="str">
            <v/>
          </cell>
          <cell r="L309" t="str">
            <v/>
          </cell>
          <cell r="M309" t="str">
            <v/>
          </cell>
        </row>
        <row r="310">
          <cell r="E310" t="str">
            <v/>
          </cell>
          <cell r="H310" t="str">
            <v/>
          </cell>
          <cell r="K310" t="str">
            <v/>
          </cell>
          <cell r="L310" t="str">
            <v/>
          </cell>
          <cell r="M310" t="str">
            <v/>
          </cell>
        </row>
        <row r="311">
          <cell r="E311" t="str">
            <v/>
          </cell>
          <cell r="H311" t="str">
            <v/>
          </cell>
          <cell r="K311" t="str">
            <v/>
          </cell>
          <cell r="L311" t="str">
            <v/>
          </cell>
          <cell r="M311" t="str">
            <v/>
          </cell>
        </row>
        <row r="312">
          <cell r="E312" t="str">
            <v/>
          </cell>
          <cell r="H312" t="str">
            <v/>
          </cell>
          <cell r="K312" t="str">
            <v/>
          </cell>
          <cell r="L312" t="str">
            <v/>
          </cell>
          <cell r="M312" t="str">
            <v/>
          </cell>
        </row>
        <row r="313">
          <cell r="E313" t="str">
            <v/>
          </cell>
          <cell r="H313" t="str">
            <v/>
          </cell>
          <cell r="K313" t="str">
            <v/>
          </cell>
          <cell r="L313" t="str">
            <v/>
          </cell>
          <cell r="M313" t="str">
            <v/>
          </cell>
        </row>
        <row r="314">
          <cell r="E314" t="str">
            <v/>
          </cell>
          <cell r="H314" t="str">
            <v/>
          </cell>
          <cell r="K314" t="str">
            <v/>
          </cell>
          <cell r="L314" t="str">
            <v/>
          </cell>
          <cell r="M314" t="str">
            <v/>
          </cell>
        </row>
        <row r="315">
          <cell r="E315" t="str">
            <v/>
          </cell>
          <cell r="H315" t="str">
            <v/>
          </cell>
          <cell r="K315" t="str">
            <v/>
          </cell>
          <cell r="L315" t="str">
            <v/>
          </cell>
          <cell r="M315" t="str">
            <v/>
          </cell>
        </row>
        <row r="316">
          <cell r="E316" t="str">
            <v/>
          </cell>
          <cell r="H316" t="str">
            <v/>
          </cell>
          <cell r="K316" t="str">
            <v/>
          </cell>
          <cell r="L316" t="str">
            <v/>
          </cell>
          <cell r="M316" t="str">
            <v/>
          </cell>
        </row>
        <row r="317">
          <cell r="E317" t="str">
            <v/>
          </cell>
          <cell r="H317" t="str">
            <v/>
          </cell>
          <cell r="K317" t="str">
            <v/>
          </cell>
          <cell r="L317" t="str">
            <v/>
          </cell>
          <cell r="M317" t="str">
            <v/>
          </cell>
        </row>
        <row r="318">
          <cell r="E318" t="str">
            <v/>
          </cell>
          <cell r="H318" t="str">
            <v/>
          </cell>
          <cell r="K318" t="str">
            <v/>
          </cell>
          <cell r="L318" t="str">
            <v/>
          </cell>
          <cell r="M318" t="str">
            <v/>
          </cell>
        </row>
        <row r="319">
          <cell r="E319" t="str">
            <v/>
          </cell>
          <cell r="H319" t="str">
            <v/>
          </cell>
          <cell r="K319" t="str">
            <v/>
          </cell>
          <cell r="L319" t="str">
            <v/>
          </cell>
          <cell r="M319" t="str">
            <v/>
          </cell>
        </row>
        <row r="320">
          <cell r="E320" t="str">
            <v/>
          </cell>
          <cell r="H320" t="str">
            <v/>
          </cell>
          <cell r="K320" t="str">
            <v/>
          </cell>
          <cell r="L320" t="str">
            <v/>
          </cell>
          <cell r="M320" t="str">
            <v/>
          </cell>
        </row>
        <row r="321">
          <cell r="E321" t="str">
            <v/>
          </cell>
          <cell r="H321" t="str">
            <v/>
          </cell>
          <cell r="K321" t="str">
            <v/>
          </cell>
          <cell r="L321" t="str">
            <v/>
          </cell>
          <cell r="M321" t="str">
            <v/>
          </cell>
        </row>
        <row r="322">
          <cell r="E322" t="str">
            <v/>
          </cell>
          <cell r="H322" t="str">
            <v/>
          </cell>
          <cell r="K322" t="str">
            <v/>
          </cell>
          <cell r="L322" t="str">
            <v/>
          </cell>
          <cell r="M322" t="str">
            <v/>
          </cell>
        </row>
        <row r="323">
          <cell r="E323" t="str">
            <v/>
          </cell>
          <cell r="H323" t="str">
            <v/>
          </cell>
          <cell r="K323" t="str">
            <v/>
          </cell>
          <cell r="L323" t="str">
            <v/>
          </cell>
          <cell r="M323" t="str">
            <v/>
          </cell>
        </row>
        <row r="324">
          <cell r="E324" t="str">
            <v/>
          </cell>
          <cell r="H324" t="str">
            <v/>
          </cell>
          <cell r="K324" t="str">
            <v/>
          </cell>
          <cell r="L324" t="str">
            <v/>
          </cell>
          <cell r="M324" t="str">
            <v/>
          </cell>
        </row>
        <row r="325">
          <cell r="E325" t="str">
            <v/>
          </cell>
          <cell r="H325" t="str">
            <v/>
          </cell>
          <cell r="K325" t="str">
            <v/>
          </cell>
          <cell r="L325" t="str">
            <v/>
          </cell>
          <cell r="M325" t="str">
            <v/>
          </cell>
        </row>
        <row r="326">
          <cell r="E326" t="str">
            <v/>
          </cell>
          <cell r="H326" t="str">
            <v/>
          </cell>
          <cell r="K326" t="str">
            <v/>
          </cell>
          <cell r="L326" t="str">
            <v/>
          </cell>
          <cell r="M326" t="str">
            <v/>
          </cell>
        </row>
        <row r="327">
          <cell r="E327" t="str">
            <v/>
          </cell>
          <cell r="H327" t="str">
            <v/>
          </cell>
          <cell r="K327" t="str">
            <v/>
          </cell>
          <cell r="L327" t="str">
            <v/>
          </cell>
          <cell r="M327" t="str">
            <v/>
          </cell>
        </row>
        <row r="328">
          <cell r="E328" t="str">
            <v/>
          </cell>
          <cell r="H328" t="str">
            <v/>
          </cell>
          <cell r="K328" t="str">
            <v/>
          </cell>
          <cell r="L328" t="str">
            <v/>
          </cell>
          <cell r="M328" t="str">
            <v/>
          </cell>
        </row>
        <row r="329">
          <cell r="E329" t="str">
            <v/>
          </cell>
          <cell r="H329" t="str">
            <v/>
          </cell>
          <cell r="K329" t="str">
            <v/>
          </cell>
          <cell r="L329" t="str">
            <v/>
          </cell>
          <cell r="M329" t="str">
            <v/>
          </cell>
        </row>
        <row r="330">
          <cell r="E330" t="str">
            <v/>
          </cell>
          <cell r="H330" t="str">
            <v/>
          </cell>
          <cell r="K330" t="str">
            <v/>
          </cell>
          <cell r="L330" t="str">
            <v/>
          </cell>
          <cell r="M330" t="str">
            <v/>
          </cell>
        </row>
        <row r="331">
          <cell r="E331" t="str">
            <v/>
          </cell>
          <cell r="H331" t="str">
            <v/>
          </cell>
          <cell r="K331" t="str">
            <v/>
          </cell>
          <cell r="L331" t="str">
            <v/>
          </cell>
          <cell r="M331" t="str">
            <v/>
          </cell>
        </row>
        <row r="332">
          <cell r="E332" t="str">
            <v/>
          </cell>
          <cell r="H332" t="str">
            <v/>
          </cell>
          <cell r="K332" t="str">
            <v/>
          </cell>
          <cell r="L332" t="str">
            <v/>
          </cell>
          <cell r="M332" t="str">
            <v/>
          </cell>
        </row>
        <row r="333">
          <cell r="E333" t="str">
            <v/>
          </cell>
          <cell r="H333" t="str">
            <v/>
          </cell>
          <cell r="K333" t="str">
            <v/>
          </cell>
          <cell r="L333" t="str">
            <v/>
          </cell>
          <cell r="M333" t="str">
            <v/>
          </cell>
        </row>
        <row r="334">
          <cell r="E334" t="str">
            <v/>
          </cell>
          <cell r="H334" t="str">
            <v/>
          </cell>
          <cell r="K334" t="str">
            <v/>
          </cell>
          <cell r="L334" t="str">
            <v/>
          </cell>
          <cell r="M334" t="str">
            <v/>
          </cell>
        </row>
        <row r="335">
          <cell r="E335" t="str">
            <v/>
          </cell>
          <cell r="H335" t="str">
            <v/>
          </cell>
          <cell r="K335" t="str">
            <v/>
          </cell>
          <cell r="L335" t="str">
            <v/>
          </cell>
          <cell r="M335" t="str">
            <v/>
          </cell>
        </row>
        <row r="336">
          <cell r="E336" t="str">
            <v/>
          </cell>
          <cell r="H336" t="str">
            <v/>
          </cell>
          <cell r="K336" t="str">
            <v/>
          </cell>
          <cell r="L336" t="str">
            <v/>
          </cell>
          <cell r="M336" t="str">
            <v/>
          </cell>
        </row>
        <row r="337">
          <cell r="E337" t="str">
            <v/>
          </cell>
          <cell r="H337" t="str">
            <v/>
          </cell>
          <cell r="K337" t="str">
            <v/>
          </cell>
          <cell r="L337" t="str">
            <v/>
          </cell>
          <cell r="M337" t="str">
            <v/>
          </cell>
        </row>
        <row r="338">
          <cell r="E338" t="str">
            <v/>
          </cell>
          <cell r="H338" t="str">
            <v/>
          </cell>
          <cell r="K338" t="str">
            <v/>
          </cell>
          <cell r="L338" t="str">
            <v/>
          </cell>
          <cell r="M338" t="str">
            <v/>
          </cell>
        </row>
        <row r="339">
          <cell r="E339" t="str">
            <v/>
          </cell>
          <cell r="H339" t="str">
            <v/>
          </cell>
          <cell r="K339" t="str">
            <v/>
          </cell>
          <cell r="L339" t="str">
            <v/>
          </cell>
          <cell r="M339" t="str">
            <v/>
          </cell>
        </row>
        <row r="340">
          <cell r="E340" t="str">
            <v/>
          </cell>
          <cell r="H340" t="str">
            <v/>
          </cell>
          <cell r="K340" t="str">
            <v/>
          </cell>
          <cell r="L340" t="str">
            <v/>
          </cell>
          <cell r="M340" t="str">
            <v/>
          </cell>
        </row>
        <row r="341">
          <cell r="E341" t="str">
            <v/>
          </cell>
          <cell r="H341" t="str">
            <v/>
          </cell>
          <cell r="K341" t="str">
            <v/>
          </cell>
          <cell r="L341" t="str">
            <v/>
          </cell>
          <cell r="M341" t="str">
            <v/>
          </cell>
        </row>
        <row r="342">
          <cell r="E342" t="str">
            <v/>
          </cell>
          <cell r="H342" t="str">
            <v/>
          </cell>
          <cell r="K342" t="str">
            <v/>
          </cell>
          <cell r="L342" t="str">
            <v/>
          </cell>
          <cell r="M342" t="str">
            <v/>
          </cell>
        </row>
        <row r="343">
          <cell r="E343" t="str">
            <v/>
          </cell>
          <cell r="H343" t="str">
            <v/>
          </cell>
          <cell r="K343" t="str">
            <v/>
          </cell>
          <cell r="L343" t="str">
            <v/>
          </cell>
          <cell r="M343" t="str">
            <v/>
          </cell>
        </row>
        <row r="344">
          <cell r="E344" t="str">
            <v/>
          </cell>
          <cell r="H344" t="str">
            <v/>
          </cell>
          <cell r="K344" t="str">
            <v/>
          </cell>
          <cell r="L344" t="str">
            <v/>
          </cell>
          <cell r="M344" t="str">
            <v/>
          </cell>
        </row>
        <row r="345">
          <cell r="E345" t="str">
            <v/>
          </cell>
          <cell r="H345" t="str">
            <v/>
          </cell>
          <cell r="K345" t="str">
            <v/>
          </cell>
          <cell r="L345" t="str">
            <v/>
          </cell>
          <cell r="M345" t="str">
            <v/>
          </cell>
        </row>
        <row r="346">
          <cell r="E346" t="str">
            <v/>
          </cell>
          <cell r="H346" t="str">
            <v/>
          </cell>
          <cell r="K346" t="str">
            <v/>
          </cell>
          <cell r="L346" t="str">
            <v/>
          </cell>
          <cell r="M346" t="str">
            <v/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배수공총괄자재집계표"/>
      <sheetName val="타공종이월수량집계표"/>
      <sheetName val="총괄내역서"/>
      <sheetName val="※참고자료※"/>
      <sheetName val="구조물터파기수량집계"/>
      <sheetName val="측구터파기공수량집계"/>
      <sheetName val="배수공 시멘트 및 골재량 산출"/>
      <sheetName val="표준차도부연장집계-ASP"/>
      <sheetName val="연결관암거"/>
      <sheetName val="2공구산출내역"/>
      <sheetName val="#REF"/>
      <sheetName val="SLAB"/>
      <sheetName val="Sheet3"/>
      <sheetName val="토공수량산출"/>
      <sheetName val="토적계산서"/>
      <sheetName val="DATA 입력란"/>
      <sheetName val="1. 설계조건 2.단면가정 3. 하중계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수목보호틀연장조서"/>
      <sheetName val="COPING"/>
      <sheetName val="시멘트 및 골재량산출"/>
      <sheetName val="아스팔트포장재료 단위수량"/>
      <sheetName val="토공총괄표"/>
      <sheetName val="깨기"/>
      <sheetName val="교각 P3"/>
      <sheetName val="수량산출"/>
      <sheetName val="터파기및재료"/>
      <sheetName val="차수공개요"/>
      <sheetName val="교각1"/>
      <sheetName val="지장물"/>
      <sheetName val="토지"/>
      <sheetName val="코드표"/>
      <sheetName val="배수공총괄"/>
      <sheetName val="C.배수관공"/>
      <sheetName val="단가"/>
      <sheetName val="시멘트 및 모르터재료분리집계표"/>
      <sheetName val="조명시설"/>
      <sheetName val="대차대조표"/>
      <sheetName val="(2)자금(신용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장수량집계표-표준차도부(ASP)"/>
      <sheetName val="포장면적집계표-표준차도부(ASP)"/>
      <sheetName val="표준차도부연장집계-ASP"/>
      <sheetName val="표준차도부연장조서-ASP"/>
      <sheetName val="길어깨부연장조서-ASP"/>
      <sheetName val="※참고자료※"/>
      <sheetName val="Sheet1"/>
      <sheetName val="신천3호용수로"/>
      <sheetName val="구조물터파기수량집계"/>
      <sheetName val="측구터파기공수량집계"/>
      <sheetName val="배수공 시멘트 및 골재량 산출"/>
      <sheetName val="터파기및재료"/>
      <sheetName val="간지"/>
      <sheetName val="지장물조서"/>
      <sheetName val="토지조서"/>
      <sheetName val="안산기계장치"/>
      <sheetName val="코드표"/>
      <sheetName val="콘_재료분리(1)"/>
      <sheetName val="목차"/>
      <sheetName val="실행철강하도"/>
      <sheetName val="당초명세(평)"/>
      <sheetName val="이름표"/>
      <sheetName val="24분기"/>
      <sheetName val="변수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>
          <a:solidFill>
            <a:srgbClr val="FF0000"/>
          </a:solidFill>
          <a:tailEnd type="arrow"/>
        </a:ln>
      </a:spPr>
      <a:bodyPr/>
      <a:lstStyle/>
      <a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5:J54"/>
  <sheetViews>
    <sheetView workbookViewId="0">
      <selection activeCell="A75" sqref="A75"/>
    </sheetView>
  </sheetViews>
  <sheetFormatPr defaultRowHeight="13.5"/>
  <cols>
    <col min="1" max="1" width="59.109375" style="427" customWidth="1"/>
  </cols>
  <sheetData>
    <row r="5" spans="1:1">
      <c r="A5" s="426"/>
    </row>
    <row r="6" spans="1:1">
      <c r="A6" s="426"/>
    </row>
    <row r="17" spans="8:10">
      <c r="H17" s="398" t="s">
        <v>267</v>
      </c>
    </row>
    <row r="23" spans="8:10">
      <c r="J23" s="398"/>
    </row>
    <row r="54" spans="9:9">
      <c r="I54" s="398"/>
    </row>
  </sheetData>
  <phoneticPr fontId="67" type="noConversion"/>
  <printOptions horizontalCentered="1"/>
  <pageMargins left="0.23622047244094491" right="0.23622047244094491" top="0.19685039370078741" bottom="7.874015748031496E-2" header="0.31496062992125984" footer="0.31496062992125984"/>
  <pageSetup paperSize="9" scale="91" fitToHeight="0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00FF"/>
    <pageSetUpPr fitToPage="1"/>
  </sheetPr>
  <dimension ref="A1:I8"/>
  <sheetViews>
    <sheetView view="pageBreakPreview" zoomScaleNormal="100" zoomScaleSheetLayoutView="100" workbookViewId="0">
      <selection activeCell="C3" sqref="C3"/>
    </sheetView>
  </sheetViews>
  <sheetFormatPr defaultRowHeight="13.5"/>
  <cols>
    <col min="1" max="9" width="16.77734375" customWidth="1"/>
  </cols>
  <sheetData>
    <row r="1" spans="1:9" ht="51.75" customHeight="1">
      <c r="A1" s="446" t="s">
        <v>120</v>
      </c>
      <c r="B1" s="37"/>
      <c r="C1" s="37"/>
      <c r="D1" s="37"/>
      <c r="E1" s="37"/>
      <c r="F1" s="37"/>
      <c r="G1" s="37"/>
      <c r="H1" s="37"/>
      <c r="I1" s="37"/>
    </row>
    <row r="2" spans="1:9" s="2" customFormat="1" ht="15.75" customHeight="1"/>
    <row r="3" spans="1:9" s="2" customFormat="1" ht="26.25" customHeight="1">
      <c r="A3" s="10" t="s">
        <v>1306</v>
      </c>
    </row>
    <row r="4" spans="1:9" s="2" customFormat="1" ht="11.25" customHeight="1"/>
    <row r="5" spans="1:9" s="2" customFormat="1" ht="57" customHeight="1">
      <c r="A5" s="236" t="s">
        <v>56</v>
      </c>
      <c r="B5" s="236" t="s">
        <v>75</v>
      </c>
      <c r="C5" s="237" t="str">
        <f>개인별총괄!F4</f>
        <v>토지</v>
      </c>
      <c r="D5" s="238" t="str">
        <f>개인별총괄!G4</f>
        <v>지장물</v>
      </c>
      <c r="E5" s="239" t="str">
        <f>개인별총괄!H4</f>
        <v>영업보상</v>
      </c>
      <c r="F5" s="239" t="str">
        <f>개인별총괄!I4</f>
        <v>주거이전비</v>
      </c>
      <c r="G5" s="239" t="str">
        <f>개인별총괄!J4</f>
        <v>잔여지</v>
      </c>
      <c r="H5" s="239" t="str">
        <f>개인별총괄!K4</f>
        <v>잔여지 지장물</v>
      </c>
      <c r="I5" s="239" t="str">
        <f>개인별총괄!L4</f>
        <v>비고</v>
      </c>
    </row>
    <row r="6" spans="1:9" s="2" customFormat="1" ht="57" customHeight="1">
      <c r="A6" s="393" t="s">
        <v>260</v>
      </c>
      <c r="B6" s="393">
        <f>SUM(C6:H6)</f>
        <v>217</v>
      </c>
      <c r="C6" s="412">
        <f t="array" ref="C6">SUM(IF(토지!$E5:$E28&lt;&gt;"",1/COUNTIF(토지!$E5:$E28,토지!$E5:$E28)))</f>
        <v>6</v>
      </c>
      <c r="D6" s="395">
        <f>COUNTA(지장물!$F5:$F225)</f>
        <v>211</v>
      </c>
      <c r="E6" s="396">
        <f t="array" ref="E6">SUM(IF(영업보상!$F5:$F51&lt;&gt;"",1/COUNTIF(영업보상!$F5:$F51,영업보상!$F5:$F51)))</f>
        <v>0</v>
      </c>
      <c r="F6" s="396">
        <f t="array" ref="F6">SUM(IF(주거이전비!AF5:AF51&lt;&gt;"",1/COUNTIF(주거이전비!AF5:AF51,주거이전비!AF5:AF51)))</f>
        <v>0</v>
      </c>
      <c r="G6" s="396">
        <f t="array" ref="G6">SUM(IF(잔여지!$E5:$E51&lt;&gt;"",1/COUNTIF(잔여지!$E5:$E51,잔여지!$E5:$E51)))</f>
        <v>0</v>
      </c>
      <c r="H6" s="396">
        <f>COUNTA(잔여지지장물!$F5:$F51)</f>
        <v>0</v>
      </c>
      <c r="I6" s="396"/>
    </row>
    <row r="7" spans="1:9" s="2" customFormat="1" ht="57" customHeight="1">
      <c r="A7" s="393" t="s">
        <v>12</v>
      </c>
      <c r="B7" s="393" t="e">
        <f>개인별총괄!E5</f>
        <v>#REF!</v>
      </c>
      <c r="C7" s="394" t="e">
        <f>개인별총괄!F5</f>
        <v>#REF!</v>
      </c>
      <c r="D7" s="395" t="e">
        <f>개인별총괄!G5</f>
        <v>#REF!</v>
      </c>
      <c r="E7" s="397">
        <f>개인별총괄!H5</f>
        <v>0</v>
      </c>
      <c r="F7" s="397">
        <f>개인별총괄!I5</f>
        <v>0</v>
      </c>
      <c r="G7" s="397">
        <f>개인별총괄!J5</f>
        <v>0</v>
      </c>
      <c r="H7" s="397">
        <f>개인별총괄!K5</f>
        <v>0</v>
      </c>
      <c r="I7" s="397"/>
    </row>
    <row r="8" spans="1:9" ht="16.5">
      <c r="A8" s="2"/>
      <c r="B8" s="2"/>
      <c r="C8" s="2"/>
      <c r="D8" s="2"/>
      <c r="E8" s="2"/>
      <c r="F8" s="2"/>
      <c r="G8" s="2"/>
      <c r="H8" s="2"/>
      <c r="I8" s="2"/>
    </row>
  </sheetData>
  <phoneticPr fontId="67" type="noConversion"/>
  <printOptions horizontalCentered="1"/>
  <pageMargins left="0.23622047244094491" right="0.23622047244094491" top="0.59055118110236227" bottom="0.19685039370078741" header="0.31496062992125984" footer="0.31496062992125984"/>
  <pageSetup paperSize="9" scale="82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FF"/>
    <pageSetUpPr fitToPage="1"/>
  </sheetPr>
  <dimension ref="A1:AQ49"/>
  <sheetViews>
    <sheetView view="pageBreakPreview" zoomScaleSheetLayoutView="100" workbookViewId="0">
      <pane ySplit="4" topLeftCell="A5" activePane="bottomLeft" state="frozen"/>
      <selection activeCell="D7" sqref="D7"/>
      <selection pane="bottomLeft" activeCell="D7" sqref="D7"/>
    </sheetView>
  </sheetViews>
  <sheetFormatPr defaultRowHeight="13.5"/>
  <cols>
    <col min="1" max="1" width="3.88671875" style="246" customWidth="1"/>
    <col min="2" max="2" width="6" style="1" hidden="1" customWidth="1"/>
    <col min="3" max="3" width="6.21875" style="1" hidden="1" customWidth="1"/>
    <col min="4" max="4" width="7.109375" style="4" bestFit="1" customWidth="1"/>
    <col min="5" max="5" width="13.33203125" style="4" bestFit="1" customWidth="1"/>
    <col min="6" max="6" width="11.77734375" style="441" customWidth="1"/>
    <col min="7" max="7" width="11.77734375" style="442" customWidth="1"/>
    <col min="8" max="8" width="11.77734375" style="443" customWidth="1"/>
    <col min="9" max="11" width="11.77734375" style="444" customWidth="1"/>
    <col min="12" max="12" width="5.44140625" style="445" customWidth="1"/>
    <col min="14" max="14" width="17.109375" customWidth="1"/>
    <col min="15" max="15" width="17.88671875" customWidth="1"/>
    <col min="16" max="16" width="18.77734375" customWidth="1"/>
  </cols>
  <sheetData>
    <row r="1" spans="1:43" ht="51.75" customHeight="1">
      <c r="A1" s="37" t="s">
        <v>269</v>
      </c>
      <c r="B1" s="19"/>
      <c r="C1" s="19"/>
      <c r="D1" s="415"/>
      <c r="E1" s="415"/>
      <c r="F1" s="415"/>
      <c r="G1" s="415"/>
      <c r="H1" s="415"/>
      <c r="I1" s="415"/>
      <c r="J1" s="415"/>
      <c r="K1" s="415"/>
      <c r="L1" s="415"/>
      <c r="M1" s="399"/>
      <c r="N1" s="400"/>
      <c r="O1" s="48"/>
      <c r="P1" s="400"/>
      <c r="Q1" s="48"/>
      <c r="R1" s="400"/>
      <c r="S1" s="48"/>
      <c r="T1" s="400"/>
      <c r="U1" s="400"/>
      <c r="V1" s="400"/>
      <c r="W1" s="401"/>
      <c r="X1" s="48"/>
      <c r="Y1" s="48"/>
      <c r="Z1" s="28"/>
      <c r="AA1" s="24"/>
      <c r="AB1" s="24"/>
      <c r="AC1" s="34"/>
      <c r="AD1" s="34"/>
      <c r="AE1" s="22"/>
      <c r="AF1" s="22"/>
      <c r="AG1" s="34"/>
      <c r="AH1" s="34"/>
      <c r="AI1" s="34"/>
      <c r="AJ1" s="48"/>
      <c r="AK1" s="48"/>
      <c r="AL1" s="48"/>
      <c r="AM1" s="48"/>
      <c r="AN1" s="48"/>
      <c r="AO1" s="49"/>
      <c r="AP1" s="49"/>
      <c r="AQ1" s="61"/>
    </row>
    <row r="2" spans="1:43" s="2" customFormat="1" ht="15.75" customHeight="1">
      <c r="A2" s="245"/>
      <c r="B2" s="402"/>
      <c r="C2" s="402"/>
      <c r="D2" s="416"/>
      <c r="E2" s="416"/>
      <c r="F2" s="416"/>
      <c r="G2" s="416"/>
      <c r="H2" s="416"/>
      <c r="I2" s="416"/>
      <c r="J2" s="416"/>
      <c r="K2" s="416"/>
      <c r="L2" s="416"/>
    </row>
    <row r="3" spans="1:43" ht="27" customHeight="1">
      <c r="A3" s="10" t="str">
        <f>총괄!$A$3</f>
        <v>○ 사업명 : 승학터널 민간투자사업(1차:우선)</v>
      </c>
      <c r="B3" s="403"/>
      <c r="C3" s="403"/>
      <c r="D3" s="417"/>
      <c r="E3" s="417"/>
      <c r="F3" s="428"/>
      <c r="G3" s="429"/>
      <c r="H3" s="430"/>
      <c r="I3" s="430"/>
      <c r="J3" s="430"/>
      <c r="K3" s="430"/>
      <c r="L3" s="430"/>
      <c r="AE3" s="3" t="s">
        <v>11</v>
      </c>
    </row>
    <row r="4" spans="1:43" s="235" customFormat="1" ht="33" customHeight="1">
      <c r="A4" s="240" t="s">
        <v>55</v>
      </c>
      <c r="B4" s="404" t="s">
        <v>63</v>
      </c>
      <c r="C4" s="405" t="s">
        <v>57</v>
      </c>
      <c r="D4" s="418" t="s">
        <v>61</v>
      </c>
      <c r="E4" s="418" t="s">
        <v>73</v>
      </c>
      <c r="F4" s="431" t="s">
        <v>70</v>
      </c>
      <c r="G4" s="432" t="s">
        <v>66</v>
      </c>
      <c r="H4" s="433" t="s">
        <v>76</v>
      </c>
      <c r="I4" s="433" t="s">
        <v>72</v>
      </c>
      <c r="J4" s="433" t="s">
        <v>74</v>
      </c>
      <c r="K4" s="433" t="s">
        <v>77</v>
      </c>
      <c r="L4" s="433" t="s">
        <v>65</v>
      </c>
    </row>
    <row r="5" spans="1:43" ht="27" customHeight="1">
      <c r="A5" s="391" t="s">
        <v>68</v>
      </c>
      <c r="B5" s="406"/>
      <c r="C5" s="407"/>
      <c r="D5" s="419" t="str">
        <f>COUNTA(D6:D49)&amp;"명"</f>
        <v>0명</v>
      </c>
      <c r="E5" s="434" t="e">
        <f t="shared" ref="E5:L5" si="0">SUBTOTAL(9,E6:E49)</f>
        <v>#REF!</v>
      </c>
      <c r="F5" s="435" t="e">
        <f t="shared" si="0"/>
        <v>#REF!</v>
      </c>
      <c r="G5" s="436" t="e">
        <f t="shared" si="0"/>
        <v>#REF!</v>
      </c>
      <c r="H5" s="437">
        <f t="shared" si="0"/>
        <v>0</v>
      </c>
      <c r="I5" s="437">
        <f t="shared" si="0"/>
        <v>0</v>
      </c>
      <c r="J5" s="437">
        <f t="shared" si="0"/>
        <v>0</v>
      </c>
      <c r="K5" s="437">
        <f t="shared" si="0"/>
        <v>0</v>
      </c>
      <c r="L5" s="437">
        <f t="shared" si="0"/>
        <v>0</v>
      </c>
    </row>
    <row r="6" spans="1:43" ht="24" customHeight="1">
      <c r="A6" s="392">
        <f>ROW()-5</f>
        <v>1</v>
      </c>
      <c r="B6" s="241"/>
      <c r="C6" s="241"/>
      <c r="D6" s="420"/>
      <c r="E6" s="438" t="e">
        <f>SUM(F6:L6)</f>
        <v>#REF!</v>
      </c>
      <c r="F6" s="439" t="e">
        <f>SUMIF(토지!L:L,D6,토지!#REF!)</f>
        <v>#REF!</v>
      </c>
      <c r="G6" s="436" t="e">
        <f>SUMIF(지장물!J:J,D6,지장물!#REF!)</f>
        <v>#REF!</v>
      </c>
      <c r="H6" s="437">
        <f>SUMIF(영업보상!AF:AF,D6,영업보상!AE:AE)</f>
        <v>0</v>
      </c>
      <c r="I6" s="437">
        <f>SUMIF(주거이전비!AF:AF,D6,주거이전비!AE:AE)</f>
        <v>0</v>
      </c>
      <c r="J6" s="437">
        <f>SUMIF(잔여지!AF:AF,D6,잔여지!AE:AE)</f>
        <v>0</v>
      </c>
      <c r="K6" s="437">
        <f>SUMIF(잔여지지장물!AF:AF,D6,잔여지지장물!AE:AE)</f>
        <v>0</v>
      </c>
      <c r="L6" s="440"/>
    </row>
    <row r="7" spans="1:43" ht="24" customHeight="1">
      <c r="A7" s="392">
        <f t="shared" ref="A7:A49" si="1">ROW()-5</f>
        <v>2</v>
      </c>
      <c r="B7" s="241"/>
      <c r="C7" s="241"/>
      <c r="D7" s="421"/>
      <c r="E7" s="438" t="e">
        <f t="shared" ref="E7:E49" si="2">SUM(F7:L7)</f>
        <v>#REF!</v>
      </c>
      <c r="F7" s="439" t="e">
        <f>SUMIF(토지!L:L,D7,토지!#REF!)</f>
        <v>#REF!</v>
      </c>
      <c r="G7" s="436" t="e">
        <f>SUMIF(지장물!J:J,D7,지장물!#REF!)</f>
        <v>#REF!</v>
      </c>
      <c r="H7" s="437">
        <f>SUMIF(영업보상!AF:AF,D7,영업보상!AE:AE)</f>
        <v>0</v>
      </c>
      <c r="I7" s="437">
        <f>SUMIF(주거이전비!AF:AF,D7,주거이전비!AE:AE)</f>
        <v>0</v>
      </c>
      <c r="J7" s="437">
        <f>SUMIF(잔여지!AF:AF,D7,잔여지!AE:AE)</f>
        <v>0</v>
      </c>
      <c r="K7" s="437">
        <f>SUMIF(잔여지지장물!AF:AF,D7,잔여지지장물!AE:AE)</f>
        <v>0</v>
      </c>
      <c r="L7" s="440"/>
    </row>
    <row r="8" spans="1:43" ht="24" customHeight="1">
      <c r="A8" s="392">
        <f t="shared" si="1"/>
        <v>3</v>
      </c>
      <c r="B8" s="241"/>
      <c r="C8" s="241"/>
      <c r="D8" s="421"/>
      <c r="E8" s="438" t="e">
        <f t="shared" si="2"/>
        <v>#REF!</v>
      </c>
      <c r="F8" s="439" t="e">
        <f>SUMIF(토지!L:L,D8,토지!#REF!)</f>
        <v>#REF!</v>
      </c>
      <c r="G8" s="436" t="e">
        <f>SUMIF(지장물!J:J,D8,지장물!#REF!)</f>
        <v>#REF!</v>
      </c>
      <c r="H8" s="437">
        <f>SUMIF(영업보상!AF:AF,D8,영업보상!AE:AE)</f>
        <v>0</v>
      </c>
      <c r="I8" s="437">
        <f>SUMIF(주거이전비!AF:AF,D8,주거이전비!AE:AE)</f>
        <v>0</v>
      </c>
      <c r="J8" s="437">
        <f>SUMIF(잔여지!AF:AF,D8,잔여지!AE:AE)</f>
        <v>0</v>
      </c>
      <c r="K8" s="437">
        <f>SUMIF(잔여지지장물!AF:AF,D8,잔여지지장물!AE:AE)</f>
        <v>0</v>
      </c>
      <c r="L8" s="440"/>
    </row>
    <row r="9" spans="1:43" ht="24" customHeight="1">
      <c r="A9" s="392">
        <f t="shared" si="1"/>
        <v>4</v>
      </c>
      <c r="B9" s="241"/>
      <c r="C9" s="241"/>
      <c r="D9" s="421"/>
      <c r="E9" s="438" t="e">
        <f t="shared" si="2"/>
        <v>#REF!</v>
      </c>
      <c r="F9" s="439" t="e">
        <f>SUMIF(토지!L:L,D9,토지!#REF!)</f>
        <v>#REF!</v>
      </c>
      <c r="G9" s="436" t="e">
        <f>SUMIF(지장물!J:J,D9,지장물!#REF!)</f>
        <v>#REF!</v>
      </c>
      <c r="H9" s="437">
        <f>SUMIF(영업보상!AF:AF,D9,영업보상!AE:AE)</f>
        <v>0</v>
      </c>
      <c r="I9" s="437">
        <f>SUMIF(주거이전비!AF:AF,D9,주거이전비!AE:AE)</f>
        <v>0</v>
      </c>
      <c r="J9" s="437">
        <f>SUMIF(잔여지!AF:AF,D9,잔여지!AE:AE)</f>
        <v>0</v>
      </c>
      <c r="K9" s="437">
        <f>SUMIF(잔여지지장물!AF:AF,D9,잔여지지장물!AE:AE)</f>
        <v>0</v>
      </c>
      <c r="L9" s="440"/>
    </row>
    <row r="10" spans="1:43" ht="24" customHeight="1">
      <c r="A10" s="392">
        <f t="shared" si="1"/>
        <v>5</v>
      </c>
      <c r="B10" s="241"/>
      <c r="C10" s="241"/>
      <c r="D10" s="421"/>
      <c r="E10" s="438" t="e">
        <f t="shared" si="2"/>
        <v>#REF!</v>
      </c>
      <c r="F10" s="439" t="e">
        <f>SUMIF(토지!L:L,D10,토지!#REF!)</f>
        <v>#REF!</v>
      </c>
      <c r="G10" s="436" t="e">
        <f>SUMIF(지장물!J:J,D10,지장물!#REF!)</f>
        <v>#REF!</v>
      </c>
      <c r="H10" s="437">
        <f>SUMIF(영업보상!AF:AF,D10,영업보상!AE:AE)</f>
        <v>0</v>
      </c>
      <c r="I10" s="437">
        <f>SUMIF(주거이전비!AF:AF,D10,주거이전비!AE:AE)</f>
        <v>0</v>
      </c>
      <c r="J10" s="437">
        <f>SUMIF(잔여지!AF:AF,D10,잔여지!AE:AE)</f>
        <v>0</v>
      </c>
      <c r="K10" s="437">
        <f>SUMIF(잔여지지장물!AF:AF,D10,잔여지지장물!AE:AE)</f>
        <v>0</v>
      </c>
      <c r="L10" s="440"/>
    </row>
    <row r="11" spans="1:43" ht="24" customHeight="1">
      <c r="A11" s="392">
        <f t="shared" si="1"/>
        <v>6</v>
      </c>
      <c r="B11" s="241"/>
      <c r="C11" s="241"/>
      <c r="D11" s="422"/>
      <c r="E11" s="438" t="e">
        <f t="shared" si="2"/>
        <v>#REF!</v>
      </c>
      <c r="F11" s="439" t="e">
        <f>SUMIF(토지!L:L,D11,토지!#REF!)</f>
        <v>#REF!</v>
      </c>
      <c r="G11" s="436" t="e">
        <f>SUMIF(지장물!J:J,D11,지장물!#REF!)</f>
        <v>#REF!</v>
      </c>
      <c r="H11" s="437">
        <f>SUMIF(영업보상!AF:AF,D11,영업보상!AE:AE)</f>
        <v>0</v>
      </c>
      <c r="I11" s="437">
        <f>SUMIF(주거이전비!AF:AF,D11,주거이전비!AE:AE)</f>
        <v>0</v>
      </c>
      <c r="J11" s="437">
        <f>SUMIF(잔여지!AF:AF,D11,잔여지!AE:AE)</f>
        <v>0</v>
      </c>
      <c r="K11" s="437">
        <f>SUMIF(잔여지지장물!AF:AF,D11,잔여지지장물!AE:AE)</f>
        <v>0</v>
      </c>
      <c r="L11" s="440"/>
    </row>
    <row r="12" spans="1:43" ht="24" customHeight="1">
      <c r="A12" s="392">
        <f t="shared" si="1"/>
        <v>7</v>
      </c>
      <c r="B12" s="241"/>
      <c r="C12" s="241"/>
      <c r="D12" s="422"/>
      <c r="E12" s="438" t="e">
        <f t="shared" si="2"/>
        <v>#REF!</v>
      </c>
      <c r="F12" s="439" t="e">
        <f>SUMIF(토지!L:L,D12,토지!#REF!)</f>
        <v>#REF!</v>
      </c>
      <c r="G12" s="436" t="e">
        <f>SUMIF(지장물!J:J,D12,지장물!#REF!)</f>
        <v>#REF!</v>
      </c>
      <c r="H12" s="437">
        <f>SUMIF(영업보상!AF:AF,D12,영업보상!AE:AE)</f>
        <v>0</v>
      </c>
      <c r="I12" s="437">
        <f>SUMIF(주거이전비!AF:AF,D12,주거이전비!AE:AE)</f>
        <v>0</v>
      </c>
      <c r="J12" s="437">
        <f>SUMIF(잔여지!AF:AF,D12,잔여지!AE:AE)</f>
        <v>0</v>
      </c>
      <c r="K12" s="437">
        <f>SUMIF(잔여지지장물!AF:AF,D12,잔여지지장물!AE:AE)</f>
        <v>0</v>
      </c>
      <c r="L12" s="440"/>
    </row>
    <row r="13" spans="1:43" ht="24" customHeight="1">
      <c r="A13" s="392">
        <f t="shared" si="1"/>
        <v>8</v>
      </c>
      <c r="B13" s="241"/>
      <c r="C13" s="241"/>
      <c r="D13" s="422"/>
      <c r="E13" s="438" t="e">
        <f t="shared" si="2"/>
        <v>#REF!</v>
      </c>
      <c r="F13" s="439" t="e">
        <f>SUMIF(토지!L:L,D13,토지!#REF!)</f>
        <v>#REF!</v>
      </c>
      <c r="G13" s="436" t="e">
        <f>SUMIF(지장물!J:J,D13,지장물!#REF!)</f>
        <v>#REF!</v>
      </c>
      <c r="H13" s="437">
        <f>SUMIF(영업보상!AF:AF,D13,영업보상!AE:AE)</f>
        <v>0</v>
      </c>
      <c r="I13" s="437">
        <f>SUMIF(주거이전비!AF:AF,D13,주거이전비!AE:AE)</f>
        <v>0</v>
      </c>
      <c r="J13" s="437">
        <f>SUMIF(잔여지!AF:AF,D13,잔여지!AE:AE)</f>
        <v>0</v>
      </c>
      <c r="K13" s="437">
        <f>SUMIF(잔여지지장물!AF:AF,D13,잔여지지장물!AE:AE)</f>
        <v>0</v>
      </c>
      <c r="L13" s="440"/>
    </row>
    <row r="14" spans="1:43" ht="24" customHeight="1">
      <c r="A14" s="392">
        <f t="shared" si="1"/>
        <v>9</v>
      </c>
      <c r="B14" s="241"/>
      <c r="C14" s="241"/>
      <c r="D14" s="422"/>
      <c r="E14" s="438" t="e">
        <f t="shared" si="2"/>
        <v>#REF!</v>
      </c>
      <c r="F14" s="439" t="e">
        <f>SUMIF(토지!L:L,D14,토지!#REF!)</f>
        <v>#REF!</v>
      </c>
      <c r="G14" s="436" t="e">
        <f>SUMIF(지장물!J:J,D14,지장물!#REF!)</f>
        <v>#REF!</v>
      </c>
      <c r="H14" s="437">
        <f>SUMIF(영업보상!AF:AF,D14,영업보상!AE:AE)</f>
        <v>0</v>
      </c>
      <c r="I14" s="437">
        <f>SUMIF(주거이전비!AF:AF,D14,주거이전비!AE:AE)</f>
        <v>0</v>
      </c>
      <c r="J14" s="437">
        <f>SUMIF(잔여지!AF:AF,D14,잔여지!AE:AE)</f>
        <v>0</v>
      </c>
      <c r="K14" s="437">
        <f>SUMIF(잔여지지장물!AF:AF,D14,잔여지지장물!AE:AE)</f>
        <v>0</v>
      </c>
      <c r="L14" s="440"/>
    </row>
    <row r="15" spans="1:43" ht="24" customHeight="1">
      <c r="A15" s="392">
        <f t="shared" si="1"/>
        <v>10</v>
      </c>
      <c r="B15" s="241"/>
      <c r="C15" s="241"/>
      <c r="D15" s="422"/>
      <c r="E15" s="438" t="e">
        <f t="shared" si="2"/>
        <v>#REF!</v>
      </c>
      <c r="F15" s="439" t="e">
        <f>SUMIF(토지!L:L,D15,토지!#REF!)</f>
        <v>#REF!</v>
      </c>
      <c r="G15" s="436" t="e">
        <f>SUMIF(지장물!J:J,D15,지장물!#REF!)</f>
        <v>#REF!</v>
      </c>
      <c r="H15" s="437">
        <f>SUMIF(영업보상!AF:AF,D15,영업보상!AE:AE)</f>
        <v>0</v>
      </c>
      <c r="I15" s="437">
        <f>SUMIF(주거이전비!AF:AF,D15,주거이전비!AE:AE)</f>
        <v>0</v>
      </c>
      <c r="J15" s="437">
        <f>SUMIF(잔여지!AF:AF,D15,잔여지!AE:AE)</f>
        <v>0</v>
      </c>
      <c r="K15" s="437">
        <f>SUMIF(잔여지지장물!AF:AF,D15,잔여지지장물!AE:AE)</f>
        <v>0</v>
      </c>
      <c r="L15" s="440"/>
    </row>
    <row r="16" spans="1:43" ht="24" customHeight="1">
      <c r="A16" s="392">
        <f t="shared" si="1"/>
        <v>11</v>
      </c>
      <c r="B16" s="241"/>
      <c r="C16" s="241"/>
      <c r="D16" s="422"/>
      <c r="E16" s="438" t="e">
        <f t="shared" si="2"/>
        <v>#REF!</v>
      </c>
      <c r="F16" s="439" t="e">
        <f>SUMIF(토지!L:L,D16,토지!#REF!)</f>
        <v>#REF!</v>
      </c>
      <c r="G16" s="436" t="e">
        <f>SUMIF(지장물!J:J,D16,지장물!#REF!)</f>
        <v>#REF!</v>
      </c>
      <c r="H16" s="437">
        <f>SUMIF(영업보상!AF:AF,D16,영업보상!AE:AE)</f>
        <v>0</v>
      </c>
      <c r="I16" s="437">
        <f>SUMIF(주거이전비!AF:AF,D16,주거이전비!AE:AE)</f>
        <v>0</v>
      </c>
      <c r="J16" s="437">
        <f>SUMIF(잔여지!AF:AF,D16,잔여지!AE:AE)</f>
        <v>0</v>
      </c>
      <c r="K16" s="437">
        <f>SUMIF(잔여지지장물!AF:AF,D16,잔여지지장물!AE:AE)</f>
        <v>0</v>
      </c>
      <c r="L16" s="440"/>
    </row>
    <row r="17" spans="1:12" ht="24" customHeight="1">
      <c r="A17" s="392">
        <f t="shared" si="1"/>
        <v>12</v>
      </c>
      <c r="B17" s="241"/>
      <c r="C17" s="241"/>
      <c r="D17" s="422"/>
      <c r="E17" s="438" t="e">
        <f t="shared" si="2"/>
        <v>#REF!</v>
      </c>
      <c r="F17" s="439" t="e">
        <f>SUMIF(토지!L:L,D17,토지!#REF!)</f>
        <v>#REF!</v>
      </c>
      <c r="G17" s="436" t="e">
        <f>SUMIF(지장물!J:J,D17,지장물!#REF!)</f>
        <v>#REF!</v>
      </c>
      <c r="H17" s="437">
        <f>SUMIF(영업보상!AF:AF,D17,영업보상!AE:AE)</f>
        <v>0</v>
      </c>
      <c r="I17" s="437">
        <f>SUMIF(주거이전비!AF:AF,D17,주거이전비!AE:AE)</f>
        <v>0</v>
      </c>
      <c r="J17" s="437">
        <f>SUMIF(잔여지!AF:AF,D17,잔여지!AE:AE)</f>
        <v>0</v>
      </c>
      <c r="K17" s="437">
        <f>SUMIF(잔여지지장물!AF:AF,D17,잔여지지장물!AE:AE)</f>
        <v>0</v>
      </c>
      <c r="L17" s="440"/>
    </row>
    <row r="18" spans="1:12" ht="24" customHeight="1">
      <c r="A18" s="392">
        <f t="shared" si="1"/>
        <v>13</v>
      </c>
      <c r="B18" s="241"/>
      <c r="C18" s="241"/>
      <c r="D18" s="422"/>
      <c r="E18" s="438" t="e">
        <f t="shared" si="2"/>
        <v>#REF!</v>
      </c>
      <c r="F18" s="439" t="e">
        <f>SUMIF(토지!L:L,D18,토지!#REF!)</f>
        <v>#REF!</v>
      </c>
      <c r="G18" s="436" t="e">
        <f>SUMIF(지장물!J:J,D18,지장물!#REF!)</f>
        <v>#REF!</v>
      </c>
      <c r="H18" s="437">
        <f>SUMIF(영업보상!AF:AF,D18,영업보상!AE:AE)</f>
        <v>0</v>
      </c>
      <c r="I18" s="437">
        <f>SUMIF(주거이전비!AF:AF,D18,주거이전비!AE:AE)</f>
        <v>0</v>
      </c>
      <c r="J18" s="437">
        <f>SUMIF(잔여지!AF:AF,D18,잔여지!AE:AE)</f>
        <v>0</v>
      </c>
      <c r="K18" s="437">
        <f>SUMIF(잔여지지장물!AF:AF,D18,잔여지지장물!AE:AE)</f>
        <v>0</v>
      </c>
      <c r="L18" s="440"/>
    </row>
    <row r="19" spans="1:12" ht="24" customHeight="1">
      <c r="A19" s="392">
        <f t="shared" si="1"/>
        <v>14</v>
      </c>
      <c r="B19" s="241"/>
      <c r="C19" s="241"/>
      <c r="D19" s="422"/>
      <c r="E19" s="438" t="e">
        <f t="shared" si="2"/>
        <v>#REF!</v>
      </c>
      <c r="F19" s="439" t="e">
        <f>SUMIF(토지!L:L,D19,토지!#REF!)</f>
        <v>#REF!</v>
      </c>
      <c r="G19" s="436" t="e">
        <f>SUMIF(지장물!J:J,D19,지장물!#REF!)</f>
        <v>#REF!</v>
      </c>
      <c r="H19" s="437">
        <f>SUMIF(영업보상!AF:AF,D19,영업보상!AE:AE)</f>
        <v>0</v>
      </c>
      <c r="I19" s="437">
        <f>SUMIF(주거이전비!AF:AF,D19,주거이전비!AE:AE)</f>
        <v>0</v>
      </c>
      <c r="J19" s="437">
        <f>SUMIF(잔여지!AF:AF,D19,잔여지!AE:AE)</f>
        <v>0</v>
      </c>
      <c r="K19" s="437">
        <f>SUMIF(잔여지지장물!AF:AF,D19,잔여지지장물!AE:AE)</f>
        <v>0</v>
      </c>
      <c r="L19" s="440"/>
    </row>
    <row r="20" spans="1:12" ht="24" customHeight="1">
      <c r="A20" s="392">
        <f t="shared" si="1"/>
        <v>15</v>
      </c>
      <c r="B20" s="241"/>
      <c r="C20" s="241"/>
      <c r="D20" s="422"/>
      <c r="E20" s="438" t="e">
        <f t="shared" si="2"/>
        <v>#REF!</v>
      </c>
      <c r="F20" s="439" t="e">
        <f>SUMIF(토지!L:L,D20,토지!#REF!)</f>
        <v>#REF!</v>
      </c>
      <c r="G20" s="436" t="e">
        <f>SUMIF(지장물!J:J,D20,지장물!#REF!)</f>
        <v>#REF!</v>
      </c>
      <c r="H20" s="437">
        <f>SUMIF(영업보상!AF:AF,D20,영업보상!AE:AE)</f>
        <v>0</v>
      </c>
      <c r="I20" s="437">
        <f>SUMIF(주거이전비!AF:AF,D20,주거이전비!AE:AE)</f>
        <v>0</v>
      </c>
      <c r="J20" s="437">
        <f>SUMIF(잔여지!AF:AF,D20,잔여지!AE:AE)</f>
        <v>0</v>
      </c>
      <c r="K20" s="437">
        <f>SUMIF(잔여지지장물!AF:AF,D20,잔여지지장물!AE:AE)</f>
        <v>0</v>
      </c>
      <c r="L20" s="440"/>
    </row>
    <row r="21" spans="1:12" ht="24" customHeight="1">
      <c r="A21" s="392">
        <f t="shared" si="1"/>
        <v>16</v>
      </c>
      <c r="B21" s="241"/>
      <c r="C21" s="241"/>
      <c r="D21" s="422"/>
      <c r="E21" s="438" t="e">
        <f t="shared" si="2"/>
        <v>#REF!</v>
      </c>
      <c r="F21" s="439" t="e">
        <f>SUMIF(토지!L:L,D21,토지!#REF!)</f>
        <v>#REF!</v>
      </c>
      <c r="G21" s="436" t="e">
        <f>SUMIF(지장물!J:J,D21,지장물!#REF!)</f>
        <v>#REF!</v>
      </c>
      <c r="H21" s="437">
        <f>SUMIF(영업보상!AF:AF,D21,영업보상!AE:AE)</f>
        <v>0</v>
      </c>
      <c r="I21" s="437">
        <f>SUMIF(주거이전비!AF:AF,D21,주거이전비!AE:AE)</f>
        <v>0</v>
      </c>
      <c r="J21" s="437">
        <f>SUMIF(잔여지!AF:AF,D21,잔여지!AE:AE)</f>
        <v>0</v>
      </c>
      <c r="K21" s="437">
        <f>SUMIF(잔여지지장물!AF:AF,D21,잔여지지장물!AE:AE)</f>
        <v>0</v>
      </c>
      <c r="L21" s="440"/>
    </row>
    <row r="22" spans="1:12" ht="24" customHeight="1">
      <c r="A22" s="392">
        <f t="shared" si="1"/>
        <v>17</v>
      </c>
      <c r="B22" s="241"/>
      <c r="C22" s="241"/>
      <c r="D22" s="422"/>
      <c r="E22" s="438" t="e">
        <f t="shared" si="2"/>
        <v>#REF!</v>
      </c>
      <c r="F22" s="439" t="e">
        <f>SUMIF(토지!L:L,D22,토지!#REF!)</f>
        <v>#REF!</v>
      </c>
      <c r="G22" s="436" t="e">
        <f>SUMIF(지장물!J:J,D22,지장물!#REF!)</f>
        <v>#REF!</v>
      </c>
      <c r="H22" s="437">
        <f>SUMIF(영업보상!AF:AF,D22,영업보상!AE:AE)</f>
        <v>0</v>
      </c>
      <c r="I22" s="437">
        <f>SUMIF(주거이전비!AF:AF,D22,주거이전비!AE:AE)</f>
        <v>0</v>
      </c>
      <c r="J22" s="437">
        <f>SUMIF(잔여지!AF:AF,D22,잔여지!AE:AE)</f>
        <v>0</v>
      </c>
      <c r="K22" s="437">
        <f>SUMIF(잔여지지장물!AF:AF,D22,잔여지지장물!AE:AE)</f>
        <v>0</v>
      </c>
      <c r="L22" s="440"/>
    </row>
    <row r="23" spans="1:12" ht="24" customHeight="1">
      <c r="A23" s="392">
        <f t="shared" si="1"/>
        <v>18</v>
      </c>
      <c r="B23" s="241"/>
      <c r="C23" s="241"/>
      <c r="D23" s="422"/>
      <c r="E23" s="438" t="e">
        <f t="shared" si="2"/>
        <v>#REF!</v>
      </c>
      <c r="F23" s="439" t="e">
        <f>SUMIF(토지!L:L,D23,토지!#REF!)</f>
        <v>#REF!</v>
      </c>
      <c r="G23" s="436" t="e">
        <f>SUMIF(지장물!J:J,D23,지장물!#REF!)</f>
        <v>#REF!</v>
      </c>
      <c r="H23" s="437">
        <f>SUMIF(영업보상!AF:AF,D23,영업보상!AE:AE)</f>
        <v>0</v>
      </c>
      <c r="I23" s="437">
        <f>SUMIF(주거이전비!AF:AF,D23,주거이전비!AE:AE)</f>
        <v>0</v>
      </c>
      <c r="J23" s="437">
        <f>SUMIF(잔여지!AF:AF,D23,잔여지!AE:AE)</f>
        <v>0</v>
      </c>
      <c r="K23" s="437">
        <f>SUMIF(잔여지지장물!AF:AF,D23,잔여지지장물!AE:AE)</f>
        <v>0</v>
      </c>
      <c r="L23" s="440"/>
    </row>
    <row r="24" spans="1:12" ht="24" customHeight="1">
      <c r="A24" s="392">
        <f t="shared" si="1"/>
        <v>19</v>
      </c>
      <c r="B24" s="241"/>
      <c r="C24" s="241"/>
      <c r="D24" s="422"/>
      <c r="E24" s="438" t="e">
        <f t="shared" si="2"/>
        <v>#REF!</v>
      </c>
      <c r="F24" s="439" t="e">
        <f>SUMIF(토지!L:L,D24,토지!#REF!)</f>
        <v>#REF!</v>
      </c>
      <c r="G24" s="436" t="e">
        <f>SUMIF(지장물!J:J,D24,지장물!#REF!)</f>
        <v>#REF!</v>
      </c>
      <c r="H24" s="437">
        <f>SUMIF(영업보상!AF:AF,D24,영업보상!AE:AE)</f>
        <v>0</v>
      </c>
      <c r="I24" s="437">
        <f>SUMIF(주거이전비!AF:AF,D24,주거이전비!AE:AE)</f>
        <v>0</v>
      </c>
      <c r="J24" s="437">
        <f>SUMIF(잔여지!AF:AF,D24,잔여지!AE:AE)</f>
        <v>0</v>
      </c>
      <c r="K24" s="437">
        <f>SUMIF(잔여지지장물!AF:AF,D24,잔여지지장물!AE:AE)</f>
        <v>0</v>
      </c>
      <c r="L24" s="440"/>
    </row>
    <row r="25" spans="1:12" ht="24" customHeight="1">
      <c r="A25" s="392">
        <f t="shared" si="1"/>
        <v>20</v>
      </c>
      <c r="B25" s="241"/>
      <c r="C25" s="241"/>
      <c r="D25" s="422"/>
      <c r="E25" s="438" t="e">
        <f t="shared" si="2"/>
        <v>#REF!</v>
      </c>
      <c r="F25" s="439" t="e">
        <f>SUMIF(토지!L:L,D25,토지!#REF!)</f>
        <v>#REF!</v>
      </c>
      <c r="G25" s="436" t="e">
        <f>SUMIF(지장물!J:J,D25,지장물!#REF!)</f>
        <v>#REF!</v>
      </c>
      <c r="H25" s="437">
        <f>SUMIF(영업보상!AF:AF,D25,영업보상!AE:AE)</f>
        <v>0</v>
      </c>
      <c r="I25" s="437">
        <f>SUMIF(주거이전비!AF:AF,D25,주거이전비!AE:AE)</f>
        <v>0</v>
      </c>
      <c r="J25" s="437">
        <f>SUMIF(잔여지!AF:AF,D25,잔여지!AE:AE)</f>
        <v>0</v>
      </c>
      <c r="K25" s="437">
        <f>SUMIF(잔여지지장물!AF:AF,D25,잔여지지장물!AE:AE)</f>
        <v>0</v>
      </c>
      <c r="L25" s="440"/>
    </row>
    <row r="26" spans="1:12" ht="24" customHeight="1">
      <c r="A26" s="392">
        <f t="shared" si="1"/>
        <v>21</v>
      </c>
      <c r="B26" s="241"/>
      <c r="C26" s="241"/>
      <c r="D26" s="422"/>
      <c r="E26" s="438" t="e">
        <f t="shared" si="2"/>
        <v>#REF!</v>
      </c>
      <c r="F26" s="439" t="e">
        <f>SUMIF(토지!L:L,D26,토지!#REF!)</f>
        <v>#REF!</v>
      </c>
      <c r="G26" s="436" t="e">
        <f>SUMIF(지장물!J:J,D26,지장물!#REF!)</f>
        <v>#REF!</v>
      </c>
      <c r="H26" s="437">
        <f>SUMIF(영업보상!AF:AF,D26,영업보상!AE:AE)</f>
        <v>0</v>
      </c>
      <c r="I26" s="437">
        <f>SUMIF(주거이전비!AF:AF,D26,주거이전비!AE:AE)</f>
        <v>0</v>
      </c>
      <c r="J26" s="437">
        <f>SUMIF(잔여지!AF:AF,D26,잔여지!AE:AE)</f>
        <v>0</v>
      </c>
      <c r="K26" s="437">
        <f>SUMIF(잔여지지장물!AF:AF,D26,잔여지지장물!AE:AE)</f>
        <v>0</v>
      </c>
      <c r="L26" s="440"/>
    </row>
    <row r="27" spans="1:12" ht="24" customHeight="1">
      <c r="A27" s="392">
        <f t="shared" si="1"/>
        <v>22</v>
      </c>
      <c r="B27" s="241"/>
      <c r="C27" s="241"/>
      <c r="D27" s="422"/>
      <c r="E27" s="438" t="e">
        <f t="shared" si="2"/>
        <v>#REF!</v>
      </c>
      <c r="F27" s="439" t="e">
        <f>SUMIF(토지!L:L,D27,토지!#REF!)</f>
        <v>#REF!</v>
      </c>
      <c r="G27" s="436" t="e">
        <f>SUMIF(지장물!J:J,D27,지장물!#REF!)</f>
        <v>#REF!</v>
      </c>
      <c r="H27" s="437">
        <f>SUMIF(영업보상!AF:AF,D27,영업보상!AE:AE)</f>
        <v>0</v>
      </c>
      <c r="I27" s="437">
        <f>SUMIF(주거이전비!AF:AF,D27,주거이전비!AE:AE)</f>
        <v>0</v>
      </c>
      <c r="J27" s="437">
        <f>SUMIF(잔여지!AF:AF,D27,잔여지!AE:AE)</f>
        <v>0</v>
      </c>
      <c r="K27" s="437">
        <f>SUMIF(잔여지지장물!AF:AF,D27,잔여지지장물!AE:AE)</f>
        <v>0</v>
      </c>
      <c r="L27" s="440"/>
    </row>
    <row r="28" spans="1:12" ht="24" customHeight="1">
      <c r="A28" s="392">
        <f t="shared" si="1"/>
        <v>23</v>
      </c>
      <c r="B28" s="241"/>
      <c r="C28" s="241"/>
      <c r="D28" s="422"/>
      <c r="E28" s="438" t="e">
        <f t="shared" si="2"/>
        <v>#REF!</v>
      </c>
      <c r="F28" s="439" t="e">
        <f>SUMIF(토지!L:L,D28,토지!#REF!)</f>
        <v>#REF!</v>
      </c>
      <c r="G28" s="436" t="e">
        <f>SUMIF(지장물!J:J,D28,지장물!#REF!)</f>
        <v>#REF!</v>
      </c>
      <c r="H28" s="437">
        <f>SUMIF(영업보상!AF:AF,D28,영업보상!AE:AE)</f>
        <v>0</v>
      </c>
      <c r="I28" s="437">
        <f>SUMIF(주거이전비!AF:AF,D28,주거이전비!AE:AE)</f>
        <v>0</v>
      </c>
      <c r="J28" s="437">
        <f>SUMIF(잔여지!AF:AF,D28,잔여지!AE:AE)</f>
        <v>0</v>
      </c>
      <c r="K28" s="437">
        <f>SUMIF(잔여지지장물!AF:AF,D28,잔여지지장물!AE:AE)</f>
        <v>0</v>
      </c>
      <c r="L28" s="440"/>
    </row>
    <row r="29" spans="1:12" ht="24" customHeight="1">
      <c r="A29" s="392">
        <f t="shared" si="1"/>
        <v>24</v>
      </c>
      <c r="B29" s="241"/>
      <c r="C29" s="241"/>
      <c r="D29" s="422"/>
      <c r="E29" s="438" t="e">
        <f t="shared" si="2"/>
        <v>#REF!</v>
      </c>
      <c r="F29" s="439" t="e">
        <f>SUMIF(토지!L:L,D29,토지!#REF!)</f>
        <v>#REF!</v>
      </c>
      <c r="G29" s="436" t="e">
        <f>SUMIF(지장물!J:J,D29,지장물!#REF!)</f>
        <v>#REF!</v>
      </c>
      <c r="H29" s="437">
        <f>SUMIF(영업보상!AF:AF,D29,영업보상!AE:AE)</f>
        <v>0</v>
      </c>
      <c r="I29" s="437">
        <f>SUMIF(주거이전비!AF:AF,D29,주거이전비!AE:AE)</f>
        <v>0</v>
      </c>
      <c r="J29" s="437">
        <f>SUMIF(잔여지!AF:AF,D29,잔여지!AE:AE)</f>
        <v>0</v>
      </c>
      <c r="K29" s="437">
        <f>SUMIF(잔여지지장물!AF:AF,D29,잔여지지장물!AE:AE)</f>
        <v>0</v>
      </c>
      <c r="L29" s="440"/>
    </row>
    <row r="30" spans="1:12" ht="24" customHeight="1">
      <c r="A30" s="392">
        <f t="shared" si="1"/>
        <v>25</v>
      </c>
      <c r="B30" s="241"/>
      <c r="C30" s="241"/>
      <c r="D30" s="422"/>
      <c r="E30" s="438" t="e">
        <f t="shared" si="2"/>
        <v>#REF!</v>
      </c>
      <c r="F30" s="439" t="e">
        <f>SUMIF(토지!L:L,D30,토지!#REF!)</f>
        <v>#REF!</v>
      </c>
      <c r="G30" s="436" t="e">
        <f>SUMIF(지장물!J:J,D30,지장물!#REF!)</f>
        <v>#REF!</v>
      </c>
      <c r="H30" s="437">
        <f>SUMIF(영업보상!AF:AF,D30,영업보상!AE:AE)</f>
        <v>0</v>
      </c>
      <c r="I30" s="437">
        <f>SUMIF(주거이전비!AF:AF,D30,주거이전비!AE:AE)</f>
        <v>0</v>
      </c>
      <c r="J30" s="437">
        <f>SUMIF(잔여지!AF:AF,D30,잔여지!AE:AE)</f>
        <v>0</v>
      </c>
      <c r="K30" s="437">
        <f>SUMIF(잔여지지장물!AF:AF,D30,잔여지지장물!AE:AE)</f>
        <v>0</v>
      </c>
      <c r="L30" s="440"/>
    </row>
    <row r="31" spans="1:12" ht="24" customHeight="1">
      <c r="A31" s="392">
        <f t="shared" si="1"/>
        <v>26</v>
      </c>
      <c r="B31" s="241"/>
      <c r="C31" s="241"/>
      <c r="D31" s="422"/>
      <c r="E31" s="438" t="e">
        <f t="shared" si="2"/>
        <v>#REF!</v>
      </c>
      <c r="F31" s="439" t="e">
        <f>SUMIF(토지!L:L,D31,토지!#REF!)</f>
        <v>#REF!</v>
      </c>
      <c r="G31" s="436" t="e">
        <f>SUMIF(지장물!J:J,D31,지장물!#REF!)</f>
        <v>#REF!</v>
      </c>
      <c r="H31" s="437">
        <f>SUMIF(영업보상!AF:AF,D31,영업보상!AE:AE)</f>
        <v>0</v>
      </c>
      <c r="I31" s="437">
        <f>SUMIF(주거이전비!AF:AF,D31,주거이전비!AE:AE)</f>
        <v>0</v>
      </c>
      <c r="J31" s="437">
        <f>SUMIF(잔여지!AF:AF,D31,잔여지!AE:AE)</f>
        <v>0</v>
      </c>
      <c r="K31" s="437">
        <f>SUMIF(잔여지지장물!AF:AF,D31,잔여지지장물!AE:AE)</f>
        <v>0</v>
      </c>
      <c r="L31" s="440"/>
    </row>
    <row r="32" spans="1:12" ht="24" customHeight="1">
      <c r="A32" s="392">
        <f t="shared" si="1"/>
        <v>27</v>
      </c>
      <c r="B32" s="241"/>
      <c r="C32" s="241"/>
      <c r="D32" s="422"/>
      <c r="E32" s="438" t="e">
        <f t="shared" si="2"/>
        <v>#REF!</v>
      </c>
      <c r="F32" s="439" t="e">
        <f>SUMIF(토지!L:L,D32,토지!#REF!)</f>
        <v>#REF!</v>
      </c>
      <c r="G32" s="436" t="e">
        <f>SUMIF(지장물!J:J,D32,지장물!#REF!)</f>
        <v>#REF!</v>
      </c>
      <c r="H32" s="437">
        <f>SUMIF(영업보상!AF:AF,D32,영업보상!AE:AE)</f>
        <v>0</v>
      </c>
      <c r="I32" s="437">
        <f>SUMIF(주거이전비!AF:AF,D32,주거이전비!AE:AE)</f>
        <v>0</v>
      </c>
      <c r="J32" s="437">
        <f>SUMIF(잔여지!AF:AF,D32,잔여지!AE:AE)</f>
        <v>0</v>
      </c>
      <c r="K32" s="437">
        <f>SUMIF(잔여지지장물!AF:AF,D32,잔여지지장물!AE:AE)</f>
        <v>0</v>
      </c>
      <c r="L32" s="440"/>
    </row>
    <row r="33" spans="1:12" ht="24" customHeight="1">
      <c r="A33" s="392">
        <f t="shared" si="1"/>
        <v>28</v>
      </c>
      <c r="B33" s="241"/>
      <c r="C33" s="241"/>
      <c r="D33" s="422"/>
      <c r="E33" s="438" t="e">
        <f t="shared" si="2"/>
        <v>#REF!</v>
      </c>
      <c r="F33" s="439" t="e">
        <f>SUMIF(토지!L:L,D33,토지!#REF!)</f>
        <v>#REF!</v>
      </c>
      <c r="G33" s="436" t="e">
        <f>SUMIF(지장물!J:J,D33,지장물!#REF!)</f>
        <v>#REF!</v>
      </c>
      <c r="H33" s="437">
        <f>SUMIF(영업보상!AF:AF,D33,영업보상!AE:AE)</f>
        <v>0</v>
      </c>
      <c r="I33" s="437">
        <f>SUMIF(주거이전비!AF:AF,D33,주거이전비!AE:AE)</f>
        <v>0</v>
      </c>
      <c r="J33" s="437">
        <f>SUMIF(잔여지!AF:AF,D33,잔여지!AE:AE)</f>
        <v>0</v>
      </c>
      <c r="K33" s="437">
        <f>SUMIF(잔여지지장물!AF:AF,D33,잔여지지장물!AE:AE)</f>
        <v>0</v>
      </c>
      <c r="L33" s="440"/>
    </row>
    <row r="34" spans="1:12" ht="24" customHeight="1">
      <c r="A34" s="392">
        <f t="shared" si="1"/>
        <v>29</v>
      </c>
      <c r="B34" s="241"/>
      <c r="C34" s="241"/>
      <c r="D34" s="422"/>
      <c r="E34" s="438" t="e">
        <f t="shared" si="2"/>
        <v>#REF!</v>
      </c>
      <c r="F34" s="439" t="e">
        <f>SUMIF(토지!L:L,D34,토지!#REF!)</f>
        <v>#REF!</v>
      </c>
      <c r="G34" s="436" t="e">
        <f>SUMIF(지장물!J:J,D34,지장물!#REF!)</f>
        <v>#REF!</v>
      </c>
      <c r="H34" s="437">
        <f>SUMIF(영업보상!AF:AF,D34,영업보상!AE:AE)</f>
        <v>0</v>
      </c>
      <c r="I34" s="437">
        <f>SUMIF(주거이전비!AF:AF,D34,주거이전비!AE:AE)</f>
        <v>0</v>
      </c>
      <c r="J34" s="437">
        <f>SUMIF(잔여지!AF:AF,D34,잔여지!AE:AE)</f>
        <v>0</v>
      </c>
      <c r="K34" s="437">
        <f>SUMIF(잔여지지장물!AF:AF,D34,잔여지지장물!AE:AE)</f>
        <v>0</v>
      </c>
      <c r="L34" s="440"/>
    </row>
    <row r="35" spans="1:12" ht="24" customHeight="1">
      <c r="A35" s="392">
        <f t="shared" si="1"/>
        <v>30</v>
      </c>
      <c r="B35" s="241"/>
      <c r="C35" s="241"/>
      <c r="D35" s="422"/>
      <c r="E35" s="438" t="e">
        <f t="shared" si="2"/>
        <v>#REF!</v>
      </c>
      <c r="F35" s="439" t="e">
        <f>SUMIF(토지!L:L,D35,토지!#REF!)</f>
        <v>#REF!</v>
      </c>
      <c r="G35" s="436" t="e">
        <f>SUMIF(지장물!J:J,D35,지장물!#REF!)</f>
        <v>#REF!</v>
      </c>
      <c r="H35" s="437">
        <f>SUMIF(영업보상!AF:AF,D35,영업보상!AE:AE)</f>
        <v>0</v>
      </c>
      <c r="I35" s="437">
        <f>SUMIF(주거이전비!AF:AF,D35,주거이전비!AE:AE)</f>
        <v>0</v>
      </c>
      <c r="J35" s="437">
        <f>SUMIF(잔여지!AF:AF,D35,잔여지!AE:AE)</f>
        <v>0</v>
      </c>
      <c r="K35" s="437">
        <f>SUMIF(잔여지지장물!AF:AF,D35,잔여지지장물!AE:AE)</f>
        <v>0</v>
      </c>
      <c r="L35" s="440"/>
    </row>
    <row r="36" spans="1:12" ht="24" customHeight="1">
      <c r="A36" s="392">
        <f t="shared" si="1"/>
        <v>31</v>
      </c>
      <c r="B36" s="241"/>
      <c r="C36" s="241"/>
      <c r="D36" s="422"/>
      <c r="E36" s="438" t="e">
        <f t="shared" si="2"/>
        <v>#REF!</v>
      </c>
      <c r="F36" s="439" t="e">
        <f>SUMIF(토지!L:L,D36,토지!#REF!)</f>
        <v>#REF!</v>
      </c>
      <c r="G36" s="436" t="e">
        <f>SUMIF(지장물!J:J,D36,지장물!#REF!)</f>
        <v>#REF!</v>
      </c>
      <c r="H36" s="437">
        <f>SUMIF(영업보상!AF:AF,D36,영업보상!AE:AE)</f>
        <v>0</v>
      </c>
      <c r="I36" s="437">
        <f>SUMIF(주거이전비!AF:AF,D36,주거이전비!AE:AE)</f>
        <v>0</v>
      </c>
      <c r="J36" s="437">
        <f>SUMIF(잔여지!AF:AF,D36,잔여지!AE:AE)</f>
        <v>0</v>
      </c>
      <c r="K36" s="437">
        <f>SUMIF(잔여지지장물!AF:AF,D36,잔여지지장물!AE:AE)</f>
        <v>0</v>
      </c>
      <c r="L36" s="440"/>
    </row>
    <row r="37" spans="1:12" ht="24" customHeight="1">
      <c r="A37" s="392">
        <f t="shared" si="1"/>
        <v>32</v>
      </c>
      <c r="B37" s="241"/>
      <c r="C37" s="241"/>
      <c r="D37" s="422"/>
      <c r="E37" s="438" t="e">
        <f t="shared" si="2"/>
        <v>#REF!</v>
      </c>
      <c r="F37" s="439" t="e">
        <f>SUMIF(토지!L:L,D37,토지!#REF!)</f>
        <v>#REF!</v>
      </c>
      <c r="G37" s="436" t="e">
        <f>SUMIF(지장물!J:J,D37,지장물!#REF!)</f>
        <v>#REF!</v>
      </c>
      <c r="H37" s="437">
        <f>SUMIF(영업보상!AF:AF,D37,영업보상!AE:AE)</f>
        <v>0</v>
      </c>
      <c r="I37" s="437">
        <f>SUMIF(주거이전비!AF:AF,D37,주거이전비!AE:AE)</f>
        <v>0</v>
      </c>
      <c r="J37" s="437">
        <f>SUMIF(잔여지!AF:AF,D37,잔여지!AE:AE)</f>
        <v>0</v>
      </c>
      <c r="K37" s="437">
        <f>SUMIF(잔여지지장물!AF:AF,D37,잔여지지장물!AE:AE)</f>
        <v>0</v>
      </c>
      <c r="L37" s="440"/>
    </row>
    <row r="38" spans="1:12" ht="24" customHeight="1">
      <c r="A38" s="392">
        <f t="shared" si="1"/>
        <v>33</v>
      </c>
      <c r="B38" s="241"/>
      <c r="C38" s="241"/>
      <c r="D38" s="422"/>
      <c r="E38" s="438" t="e">
        <f t="shared" si="2"/>
        <v>#REF!</v>
      </c>
      <c r="F38" s="439" t="e">
        <f>SUMIF(토지!L:L,D38,토지!#REF!)</f>
        <v>#REF!</v>
      </c>
      <c r="G38" s="436" t="e">
        <f>SUMIF(지장물!J:J,D38,지장물!#REF!)</f>
        <v>#REF!</v>
      </c>
      <c r="H38" s="437">
        <f>SUMIF(영업보상!AF:AF,D38,영업보상!AE:AE)</f>
        <v>0</v>
      </c>
      <c r="I38" s="437">
        <f>SUMIF(주거이전비!AF:AF,D38,주거이전비!AE:AE)</f>
        <v>0</v>
      </c>
      <c r="J38" s="437">
        <f>SUMIF(잔여지!AF:AF,D38,잔여지!AE:AE)</f>
        <v>0</v>
      </c>
      <c r="K38" s="437">
        <f>SUMIF(잔여지지장물!AF:AF,D38,잔여지지장물!AE:AE)</f>
        <v>0</v>
      </c>
      <c r="L38" s="440"/>
    </row>
    <row r="39" spans="1:12" ht="24" customHeight="1">
      <c r="A39" s="392">
        <f t="shared" si="1"/>
        <v>34</v>
      </c>
      <c r="B39" s="241"/>
      <c r="C39" s="241"/>
      <c r="D39" s="422"/>
      <c r="E39" s="438" t="e">
        <f t="shared" si="2"/>
        <v>#REF!</v>
      </c>
      <c r="F39" s="439" t="e">
        <f>SUMIF(토지!L:L,D39,토지!#REF!)</f>
        <v>#REF!</v>
      </c>
      <c r="G39" s="436" t="e">
        <f>SUMIF(지장물!J:J,D39,지장물!#REF!)</f>
        <v>#REF!</v>
      </c>
      <c r="H39" s="437">
        <f>SUMIF(영업보상!AF:AF,D39,영업보상!AE:AE)</f>
        <v>0</v>
      </c>
      <c r="I39" s="437">
        <f>SUMIF(주거이전비!AF:AF,D39,주거이전비!AE:AE)</f>
        <v>0</v>
      </c>
      <c r="J39" s="437">
        <f>SUMIF(잔여지!AF:AF,D39,잔여지!AE:AE)</f>
        <v>0</v>
      </c>
      <c r="K39" s="437">
        <f>SUMIF(잔여지지장물!AF:AF,D39,잔여지지장물!AE:AE)</f>
        <v>0</v>
      </c>
      <c r="L39" s="440"/>
    </row>
    <row r="40" spans="1:12" ht="24" customHeight="1">
      <c r="A40" s="392">
        <f t="shared" si="1"/>
        <v>35</v>
      </c>
      <c r="B40" s="241"/>
      <c r="C40" s="241"/>
      <c r="D40" s="422"/>
      <c r="E40" s="438" t="e">
        <f t="shared" si="2"/>
        <v>#REF!</v>
      </c>
      <c r="F40" s="439" t="e">
        <f>SUMIF(토지!L:L,D40,토지!#REF!)</f>
        <v>#REF!</v>
      </c>
      <c r="G40" s="436" t="e">
        <f>SUMIF(지장물!J:J,D40,지장물!#REF!)</f>
        <v>#REF!</v>
      </c>
      <c r="H40" s="437">
        <f>SUMIF(영업보상!AF:AF,D40,영업보상!AE:AE)</f>
        <v>0</v>
      </c>
      <c r="I40" s="437">
        <f>SUMIF(주거이전비!AF:AF,D40,주거이전비!AE:AE)</f>
        <v>0</v>
      </c>
      <c r="J40" s="437">
        <f>SUMIF(잔여지!AF:AF,D40,잔여지!AE:AE)</f>
        <v>0</v>
      </c>
      <c r="K40" s="437">
        <f>SUMIF(잔여지지장물!AF:AF,D40,잔여지지장물!AE:AE)</f>
        <v>0</v>
      </c>
      <c r="L40" s="440"/>
    </row>
    <row r="41" spans="1:12" ht="24" customHeight="1">
      <c r="A41" s="392">
        <f t="shared" si="1"/>
        <v>36</v>
      </c>
      <c r="B41" s="241"/>
      <c r="C41" s="241"/>
      <c r="D41" s="422"/>
      <c r="E41" s="438" t="e">
        <f t="shared" si="2"/>
        <v>#REF!</v>
      </c>
      <c r="F41" s="439" t="e">
        <f>SUMIF(토지!L:L,D41,토지!#REF!)</f>
        <v>#REF!</v>
      </c>
      <c r="G41" s="436" t="e">
        <f>SUMIF(지장물!J:J,D41,지장물!#REF!)</f>
        <v>#REF!</v>
      </c>
      <c r="H41" s="437">
        <f>SUMIF(영업보상!AF:AF,D41,영업보상!AE:AE)</f>
        <v>0</v>
      </c>
      <c r="I41" s="437">
        <f>SUMIF(주거이전비!AF:AF,D41,주거이전비!AE:AE)</f>
        <v>0</v>
      </c>
      <c r="J41" s="437">
        <f>SUMIF(잔여지!AF:AF,D41,잔여지!AE:AE)</f>
        <v>0</v>
      </c>
      <c r="K41" s="437">
        <f>SUMIF(잔여지지장물!AF:AF,D41,잔여지지장물!AE:AE)</f>
        <v>0</v>
      </c>
      <c r="L41" s="440"/>
    </row>
    <row r="42" spans="1:12" ht="24" customHeight="1">
      <c r="A42" s="392">
        <f t="shared" si="1"/>
        <v>37</v>
      </c>
      <c r="B42" s="241"/>
      <c r="C42" s="241"/>
      <c r="D42" s="422"/>
      <c r="E42" s="438" t="e">
        <f t="shared" si="2"/>
        <v>#REF!</v>
      </c>
      <c r="F42" s="439" t="e">
        <f>SUMIF(토지!L:L,D42,토지!#REF!)</f>
        <v>#REF!</v>
      </c>
      <c r="G42" s="436" t="e">
        <f>SUMIF(지장물!J:J,D42,지장물!#REF!)</f>
        <v>#REF!</v>
      </c>
      <c r="H42" s="437">
        <f>SUMIF(영업보상!AF:AF,D42,영업보상!AE:AE)</f>
        <v>0</v>
      </c>
      <c r="I42" s="437">
        <f>SUMIF(주거이전비!AF:AF,D42,주거이전비!AE:AE)</f>
        <v>0</v>
      </c>
      <c r="J42" s="437">
        <f>SUMIF(잔여지!AF:AF,D42,잔여지!AE:AE)</f>
        <v>0</v>
      </c>
      <c r="K42" s="437">
        <f>SUMIF(잔여지지장물!AF:AF,D42,잔여지지장물!AE:AE)</f>
        <v>0</v>
      </c>
      <c r="L42" s="440"/>
    </row>
    <row r="43" spans="1:12" ht="24" customHeight="1">
      <c r="A43" s="392">
        <f t="shared" si="1"/>
        <v>38</v>
      </c>
      <c r="B43" s="241"/>
      <c r="C43" s="241"/>
      <c r="D43" s="422"/>
      <c r="E43" s="438" t="e">
        <f t="shared" si="2"/>
        <v>#REF!</v>
      </c>
      <c r="F43" s="439" t="e">
        <f>SUMIF(토지!L:L,D43,토지!#REF!)</f>
        <v>#REF!</v>
      </c>
      <c r="G43" s="436" t="e">
        <f>SUMIF(지장물!J:J,D43,지장물!#REF!)</f>
        <v>#REF!</v>
      </c>
      <c r="H43" s="437">
        <f>SUMIF(영업보상!AF:AF,D43,영업보상!AE:AE)</f>
        <v>0</v>
      </c>
      <c r="I43" s="437">
        <f>SUMIF(주거이전비!AF:AF,D43,주거이전비!AE:AE)</f>
        <v>0</v>
      </c>
      <c r="J43" s="437">
        <f>SUMIF(잔여지!AF:AF,D43,잔여지!AE:AE)</f>
        <v>0</v>
      </c>
      <c r="K43" s="437">
        <f>SUMIF(잔여지지장물!AF:AF,D43,잔여지지장물!AE:AE)</f>
        <v>0</v>
      </c>
      <c r="L43" s="440"/>
    </row>
    <row r="44" spans="1:12" ht="24" customHeight="1">
      <c r="A44" s="392">
        <f t="shared" si="1"/>
        <v>39</v>
      </c>
      <c r="B44" s="241"/>
      <c r="C44" s="241"/>
      <c r="D44" s="422"/>
      <c r="E44" s="438" t="e">
        <f t="shared" si="2"/>
        <v>#REF!</v>
      </c>
      <c r="F44" s="439" t="e">
        <f>SUMIF(토지!L:L,D44,토지!#REF!)</f>
        <v>#REF!</v>
      </c>
      <c r="G44" s="436" t="e">
        <f>SUMIF(지장물!J:J,D44,지장물!#REF!)</f>
        <v>#REF!</v>
      </c>
      <c r="H44" s="437">
        <f>SUMIF(영업보상!AF:AF,D44,영업보상!AE:AE)</f>
        <v>0</v>
      </c>
      <c r="I44" s="437">
        <f>SUMIF(주거이전비!AF:AF,D44,주거이전비!AE:AE)</f>
        <v>0</v>
      </c>
      <c r="J44" s="437">
        <f>SUMIF(잔여지!AF:AF,D44,잔여지!AE:AE)</f>
        <v>0</v>
      </c>
      <c r="K44" s="437">
        <f>SUMIF(잔여지지장물!AF:AF,D44,잔여지지장물!AE:AE)</f>
        <v>0</v>
      </c>
      <c r="L44" s="440"/>
    </row>
    <row r="45" spans="1:12" ht="24" customHeight="1">
      <c r="A45" s="392">
        <f t="shared" si="1"/>
        <v>40</v>
      </c>
      <c r="B45" s="241"/>
      <c r="C45" s="241"/>
      <c r="D45" s="422"/>
      <c r="E45" s="438" t="e">
        <f t="shared" si="2"/>
        <v>#REF!</v>
      </c>
      <c r="F45" s="439" t="e">
        <f>SUMIF(토지!L:L,D45,토지!#REF!)</f>
        <v>#REF!</v>
      </c>
      <c r="G45" s="436" t="e">
        <f>SUMIF(지장물!J:J,D45,지장물!#REF!)</f>
        <v>#REF!</v>
      </c>
      <c r="H45" s="437">
        <f>SUMIF(영업보상!AF:AF,D45,영업보상!AE:AE)</f>
        <v>0</v>
      </c>
      <c r="I45" s="437">
        <f>SUMIF(주거이전비!AF:AF,D45,주거이전비!AE:AE)</f>
        <v>0</v>
      </c>
      <c r="J45" s="437">
        <f>SUMIF(잔여지!AF:AF,D45,잔여지!AE:AE)</f>
        <v>0</v>
      </c>
      <c r="K45" s="437">
        <f>SUMIF(잔여지지장물!AF:AF,D45,잔여지지장물!AE:AE)</f>
        <v>0</v>
      </c>
      <c r="L45" s="440"/>
    </row>
    <row r="46" spans="1:12" ht="24" customHeight="1">
      <c r="A46" s="392">
        <f t="shared" si="1"/>
        <v>41</v>
      </c>
      <c r="B46" s="241"/>
      <c r="C46" s="241"/>
      <c r="D46" s="422"/>
      <c r="E46" s="438" t="e">
        <f t="shared" si="2"/>
        <v>#REF!</v>
      </c>
      <c r="F46" s="439" t="e">
        <f>SUMIF(토지!L:L,D46,토지!#REF!)</f>
        <v>#REF!</v>
      </c>
      <c r="G46" s="436" t="e">
        <f>SUMIF(지장물!J:J,D46,지장물!#REF!)</f>
        <v>#REF!</v>
      </c>
      <c r="H46" s="437">
        <f>SUMIF(영업보상!AF:AF,D46,영업보상!AE:AE)</f>
        <v>0</v>
      </c>
      <c r="I46" s="437">
        <f>SUMIF(주거이전비!AF:AF,D46,주거이전비!AE:AE)</f>
        <v>0</v>
      </c>
      <c r="J46" s="437">
        <f>SUMIF(잔여지!AF:AF,D46,잔여지!AE:AE)</f>
        <v>0</v>
      </c>
      <c r="K46" s="437">
        <f>SUMIF(잔여지지장물!AF:AF,D46,잔여지지장물!AE:AE)</f>
        <v>0</v>
      </c>
      <c r="L46" s="440"/>
    </row>
    <row r="47" spans="1:12" ht="24" customHeight="1">
      <c r="A47" s="392">
        <f t="shared" si="1"/>
        <v>42</v>
      </c>
      <c r="B47" s="241"/>
      <c r="C47" s="241"/>
      <c r="D47" s="422"/>
      <c r="E47" s="438" t="e">
        <f t="shared" si="2"/>
        <v>#REF!</v>
      </c>
      <c r="F47" s="439" t="e">
        <f>SUMIF(토지!L:L,D47,토지!#REF!)</f>
        <v>#REF!</v>
      </c>
      <c r="G47" s="436" t="e">
        <f>SUMIF(지장물!J:J,D47,지장물!#REF!)</f>
        <v>#REF!</v>
      </c>
      <c r="H47" s="437">
        <f>SUMIF(영업보상!AF:AF,D47,영업보상!AE:AE)</f>
        <v>0</v>
      </c>
      <c r="I47" s="437">
        <f>SUMIF(주거이전비!AF:AF,D47,주거이전비!AE:AE)</f>
        <v>0</v>
      </c>
      <c r="J47" s="437">
        <f>SUMIF(잔여지!AF:AF,D47,잔여지!AE:AE)</f>
        <v>0</v>
      </c>
      <c r="K47" s="437">
        <f>SUMIF(잔여지지장물!AF:AF,D47,잔여지지장물!AE:AE)</f>
        <v>0</v>
      </c>
      <c r="L47" s="440"/>
    </row>
    <row r="48" spans="1:12" ht="24" customHeight="1">
      <c r="A48" s="392">
        <f t="shared" si="1"/>
        <v>43</v>
      </c>
      <c r="B48" s="241"/>
      <c r="C48" s="241"/>
      <c r="D48" s="422"/>
      <c r="E48" s="438" t="e">
        <f t="shared" si="2"/>
        <v>#REF!</v>
      </c>
      <c r="F48" s="439" t="e">
        <f>SUMIF(토지!L:L,D48,토지!#REF!)</f>
        <v>#REF!</v>
      </c>
      <c r="G48" s="436" t="e">
        <f>SUMIF(지장물!J:J,D48,지장물!#REF!)</f>
        <v>#REF!</v>
      </c>
      <c r="H48" s="437">
        <f>SUMIF(영업보상!AF:AF,D48,영업보상!AE:AE)</f>
        <v>0</v>
      </c>
      <c r="I48" s="437">
        <f>SUMIF(주거이전비!AF:AF,D48,주거이전비!AE:AE)</f>
        <v>0</v>
      </c>
      <c r="J48" s="437">
        <f>SUMIF(잔여지!AF:AF,D48,잔여지!AE:AE)</f>
        <v>0</v>
      </c>
      <c r="K48" s="437">
        <f>SUMIF(잔여지지장물!AF:AF,D48,잔여지지장물!AE:AE)</f>
        <v>0</v>
      </c>
      <c r="L48" s="440"/>
    </row>
    <row r="49" spans="1:12" ht="24" customHeight="1">
      <c r="A49" s="392">
        <f t="shared" si="1"/>
        <v>44</v>
      </c>
      <c r="B49" s="241"/>
      <c r="C49" s="241"/>
      <c r="D49" s="422"/>
      <c r="E49" s="438" t="e">
        <f t="shared" si="2"/>
        <v>#REF!</v>
      </c>
      <c r="F49" s="439" t="e">
        <f>SUMIF(토지!L:L,D49,토지!#REF!)</f>
        <v>#REF!</v>
      </c>
      <c r="G49" s="436" t="e">
        <f>SUMIF(지장물!J:J,D49,지장물!#REF!)</f>
        <v>#REF!</v>
      </c>
      <c r="H49" s="437">
        <f>SUMIF(영업보상!AF:AF,D49,영업보상!AE:AE)</f>
        <v>0</v>
      </c>
      <c r="I49" s="437">
        <f>SUMIF(주거이전비!AF:AF,D49,주거이전비!AE:AE)</f>
        <v>0</v>
      </c>
      <c r="J49" s="437">
        <f>SUMIF(잔여지!AF:AF,D49,잔여지!AE:AE)</f>
        <v>0</v>
      </c>
      <c r="K49" s="437">
        <f>SUMIF(잔여지지장물!AF:AF,D49,잔여지지장물!AE:AE)</f>
        <v>0</v>
      </c>
      <c r="L49" s="440"/>
    </row>
  </sheetData>
  <phoneticPr fontId="67" type="noConversion"/>
  <conditionalFormatting sqref="D13:D49">
    <cfRule type="expression" dxfId="75" priority="1">
      <formula>COUNTIF($AC13,"*총합*")</formula>
    </cfRule>
    <cfRule type="expression" dxfId="74" priority="2">
      <formula>COUNTIF($AC13,"*요약*")</formula>
    </cfRule>
    <cfRule type="expression" dxfId="73" priority="3">
      <formula>COUNTIF($AC13,"*합계*")</formula>
    </cfRule>
  </conditionalFormatting>
  <conditionalFormatting sqref="AA1:AC1">
    <cfRule type="expression" dxfId="72" priority="19">
      <formula>COUNTIF($AC1,"*총합*")</formula>
    </cfRule>
    <cfRule type="expression" dxfId="71" priority="20">
      <formula>COUNTIF($AC1,"*요약*")</formula>
    </cfRule>
    <cfRule type="expression" dxfId="70" priority="21">
      <formula>COUNTIF($AC1,"*합계*")</formula>
    </cfRule>
  </conditionalFormatting>
  <conditionalFormatting sqref="AO1:AP1">
    <cfRule type="expression" dxfId="69" priority="22">
      <formula>COUNTIF($AP1,"*협의*")</formula>
    </cfRule>
    <cfRule type="expression" dxfId="68" priority="23">
      <formula>COUNTIF($AP1,"*수용*")</formula>
    </cfRule>
  </conditionalFormatting>
  <printOptions horizontalCentered="1"/>
  <pageMargins left="0.23622047244094491" right="0.23622047244094491" top="0.19685039370078741" bottom="0.19685039370078741" header="0.31496062992125984" footer="0.31496062992125984"/>
  <pageSetup paperSize="9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ignoredErrors>
    <ignoredError sqref="A3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C1351"/>
  <sheetViews>
    <sheetView zoomScaleNormal="100" workbookViewId="0">
      <selection activeCell="D7" sqref="D7"/>
    </sheetView>
  </sheetViews>
  <sheetFormatPr defaultRowHeight="13.5"/>
  <cols>
    <col min="1" max="1" width="13.109375" style="5" customWidth="1"/>
    <col min="2" max="2" width="3.33203125" customWidth="1"/>
    <col min="3" max="3" width="39.5546875" customWidth="1"/>
  </cols>
  <sheetData>
    <row r="1" spans="1:3">
      <c r="A1" s="410" t="s">
        <v>266</v>
      </c>
      <c r="B1" s="411"/>
      <c r="C1" s="411" t="s">
        <v>259</v>
      </c>
    </row>
    <row r="2" spans="1:3">
      <c r="A2" s="408" t="e">
        <f>'(소유자물건별)'!A2</f>
        <v>#REF!</v>
      </c>
    </row>
    <row r="3" spans="1:3">
      <c r="A3" s="408" t="e">
        <f>'(소유자물건별)'!A3</f>
        <v>#REF!</v>
      </c>
    </row>
    <row r="4" spans="1:3">
      <c r="A4" s="408" t="e">
        <f>'(소유자물건별)'!A4</f>
        <v>#REF!</v>
      </c>
    </row>
    <row r="5" spans="1:3">
      <c r="A5" s="408" t="e">
        <f>'(소유자물건별)'!A5</f>
        <v>#REF!</v>
      </c>
    </row>
    <row r="6" spans="1:3">
      <c r="A6" s="408" t="e">
        <f>'(소유자물건별)'!A6</f>
        <v>#REF!</v>
      </c>
    </row>
    <row r="7" spans="1:3">
      <c r="A7" s="408" t="e">
        <f>'(소유자물건별)'!A7</f>
        <v>#REF!</v>
      </c>
    </row>
    <row r="8" spans="1:3">
      <c r="A8" s="408" t="e">
        <f>'(소유자물건별)'!A8</f>
        <v>#REF!</v>
      </c>
    </row>
    <row r="9" spans="1:3">
      <c r="A9" s="408" t="e">
        <f>'(소유자물건별)'!A9</f>
        <v>#REF!</v>
      </c>
    </row>
    <row r="10" spans="1:3">
      <c r="A10" s="408" t="e">
        <f>'(소유자물건별)'!A10</f>
        <v>#REF!</v>
      </c>
    </row>
    <row r="11" spans="1:3">
      <c r="A11" s="408" t="e">
        <f>'(소유자물건별)'!A11</f>
        <v>#REF!</v>
      </c>
    </row>
    <row r="12" spans="1:3">
      <c r="A12" s="408" t="e">
        <f>'(소유자물건별)'!A12</f>
        <v>#REF!</v>
      </c>
    </row>
    <row r="13" spans="1:3">
      <c r="A13" s="408" t="e">
        <f>'(소유자물건별)'!A13</f>
        <v>#REF!</v>
      </c>
    </row>
    <row r="14" spans="1:3">
      <c r="A14" s="408" t="e">
        <f>'(소유자물건별)'!A14</f>
        <v>#REF!</v>
      </c>
    </row>
    <row r="15" spans="1:3">
      <c r="A15" s="408" t="e">
        <f>'(소유자물건별)'!A15</f>
        <v>#REF!</v>
      </c>
    </row>
    <row r="16" spans="1:3">
      <c r="A16" s="408" t="e">
        <f>'(소유자물건별)'!A16</f>
        <v>#REF!</v>
      </c>
    </row>
    <row r="17" spans="1:1">
      <c r="A17" s="408" t="e">
        <f>'(소유자물건별)'!A17</f>
        <v>#REF!</v>
      </c>
    </row>
    <row r="18" spans="1:1">
      <c r="A18" s="408" t="e">
        <f>'(소유자물건별)'!A18</f>
        <v>#REF!</v>
      </c>
    </row>
    <row r="19" spans="1:1">
      <c r="A19" s="408" t="e">
        <f>'(소유자물건별)'!A19</f>
        <v>#REF!</v>
      </c>
    </row>
    <row r="20" spans="1:1">
      <c r="A20" s="408" t="e">
        <f>'(소유자물건별)'!A20</f>
        <v>#REF!</v>
      </c>
    </row>
    <row r="21" spans="1:1">
      <c r="A21" s="408" t="e">
        <f>'(소유자물건별)'!A21</f>
        <v>#REF!</v>
      </c>
    </row>
    <row r="22" spans="1:1">
      <c r="A22" s="408" t="e">
        <f>'(소유자물건별)'!A22</f>
        <v>#REF!</v>
      </c>
    </row>
    <row r="23" spans="1:1">
      <c r="A23" s="408" t="e">
        <f>'(소유자물건별)'!A23</f>
        <v>#REF!</v>
      </c>
    </row>
    <row r="24" spans="1:1">
      <c r="A24" s="408" t="e">
        <f>'(소유자물건별)'!A24</f>
        <v>#REF!</v>
      </c>
    </row>
    <row r="25" spans="1:1">
      <c r="A25" s="408" t="e">
        <f>'(소유자물건별)'!A25</f>
        <v>#REF!</v>
      </c>
    </row>
    <row r="26" spans="1:1">
      <c r="A26" s="408" t="e">
        <f>'(소유자물건별)'!A26</f>
        <v>#REF!</v>
      </c>
    </row>
    <row r="27" spans="1:1">
      <c r="A27" s="408" t="e">
        <f>'(소유자물건별)'!A27</f>
        <v>#REF!</v>
      </c>
    </row>
    <row r="28" spans="1:1">
      <c r="A28" s="408" t="e">
        <f>'(소유자물건별)'!A28</f>
        <v>#REF!</v>
      </c>
    </row>
    <row r="29" spans="1:1">
      <c r="A29" s="408" t="e">
        <f>'(소유자물건별)'!A29</f>
        <v>#REF!</v>
      </c>
    </row>
    <row r="30" spans="1:1">
      <c r="A30" s="408" t="e">
        <f>'(소유자물건별)'!A30</f>
        <v>#REF!</v>
      </c>
    </row>
    <row r="31" spans="1:1">
      <c r="A31" s="408" t="e">
        <f>'(소유자물건별)'!A31</f>
        <v>#REF!</v>
      </c>
    </row>
    <row r="32" spans="1:1">
      <c r="A32" s="408" t="e">
        <f>'(소유자물건별)'!A32</f>
        <v>#REF!</v>
      </c>
    </row>
    <row r="33" spans="1:1">
      <c r="A33" s="408" t="e">
        <f>'(소유자물건별)'!A33</f>
        <v>#REF!</v>
      </c>
    </row>
    <row r="34" spans="1:1">
      <c r="A34" s="408" t="e">
        <f>'(소유자물건별)'!A34</f>
        <v>#REF!</v>
      </c>
    </row>
    <row r="35" spans="1:1">
      <c r="A35" s="408" t="e">
        <f>'(소유자물건별)'!A35</f>
        <v>#REF!</v>
      </c>
    </row>
    <row r="36" spans="1:1">
      <c r="A36" s="408" t="e">
        <f>'(소유자물건별)'!A36</f>
        <v>#REF!</v>
      </c>
    </row>
    <row r="37" spans="1:1">
      <c r="A37" s="408" t="e">
        <f>'(소유자물건별)'!A37</f>
        <v>#REF!</v>
      </c>
    </row>
    <row r="38" spans="1:1">
      <c r="A38" s="408" t="e">
        <f>'(소유자물건별)'!A38</f>
        <v>#REF!</v>
      </c>
    </row>
    <row r="39" spans="1:1">
      <c r="A39" s="408" t="e">
        <f>'(소유자물건별)'!A39</f>
        <v>#REF!</v>
      </c>
    </row>
    <row r="40" spans="1:1">
      <c r="A40" s="408" t="e">
        <f>'(소유자물건별)'!A40</f>
        <v>#REF!</v>
      </c>
    </row>
    <row r="41" spans="1:1">
      <c r="A41" s="408" t="e">
        <f>'(소유자물건별)'!A41</f>
        <v>#REF!</v>
      </c>
    </row>
    <row r="42" spans="1:1">
      <c r="A42" s="408" t="e">
        <f>'(소유자물건별)'!A42</f>
        <v>#REF!</v>
      </c>
    </row>
    <row r="43" spans="1:1">
      <c r="A43" s="408" t="e">
        <f>'(소유자물건별)'!A43</f>
        <v>#REF!</v>
      </c>
    </row>
    <row r="44" spans="1:1">
      <c r="A44" s="408" t="e">
        <f>'(소유자물건별)'!A44</f>
        <v>#REF!</v>
      </c>
    </row>
    <row r="45" spans="1:1">
      <c r="A45" s="408" t="e">
        <f>'(소유자물건별)'!A45</f>
        <v>#REF!</v>
      </c>
    </row>
    <row r="46" spans="1:1">
      <c r="A46" s="408" t="e">
        <f>'(소유자물건별)'!A46</f>
        <v>#REF!</v>
      </c>
    </row>
    <row r="47" spans="1:1">
      <c r="A47" s="408" t="e">
        <f>'(소유자물건별)'!A47</f>
        <v>#REF!</v>
      </c>
    </row>
    <row r="48" spans="1:1">
      <c r="A48" s="408" t="e">
        <f>'(소유자물건별)'!A48</f>
        <v>#REF!</v>
      </c>
    </row>
    <row r="49" spans="1:1">
      <c r="A49" s="408" t="e">
        <f>'(소유자물건별)'!A49</f>
        <v>#REF!</v>
      </c>
    </row>
    <row r="50" spans="1:1">
      <c r="A50" s="408" t="e">
        <f>'(소유자물건별)'!A50</f>
        <v>#REF!</v>
      </c>
    </row>
    <row r="51" spans="1:1">
      <c r="A51" s="408" t="e">
        <f>'(소유자물건별)'!A51</f>
        <v>#REF!</v>
      </c>
    </row>
    <row r="52" spans="1:1">
      <c r="A52" s="408" t="e">
        <f>'(소유자물건별)'!A52</f>
        <v>#REF!</v>
      </c>
    </row>
    <row r="53" spans="1:1">
      <c r="A53" s="408" t="e">
        <f>'(소유자물건별)'!A53</f>
        <v>#REF!</v>
      </c>
    </row>
    <row r="54" spans="1:1">
      <c r="A54" s="408" t="e">
        <f>'(소유자물건별)'!A54</f>
        <v>#REF!</v>
      </c>
    </row>
    <row r="55" spans="1:1">
      <c r="A55" s="408" t="str">
        <f>'(소유자물건별)'!A55</f>
        <v/>
      </c>
    </row>
    <row r="56" spans="1:1">
      <c r="A56" s="408" t="str">
        <f>'(소유자물건별)'!A56</f>
        <v/>
      </c>
    </row>
    <row r="57" spans="1:1">
      <c r="A57" s="408" t="str">
        <f>'(소유자물건별)'!A57</f>
        <v/>
      </c>
    </row>
    <row r="58" spans="1:1">
      <c r="A58" s="408" t="str">
        <f>'(소유자물건별)'!A58</f>
        <v/>
      </c>
    </row>
    <row r="59" spans="1:1">
      <c r="A59" s="408" t="str">
        <f>'(소유자물건별)'!A59</f>
        <v/>
      </c>
    </row>
    <row r="60" spans="1:1">
      <c r="A60" s="408" t="str">
        <f>'(소유자물건별)'!A60</f>
        <v/>
      </c>
    </row>
    <row r="61" spans="1:1">
      <c r="A61" s="408" t="str">
        <f>'(소유자물건별)'!A61</f>
        <v/>
      </c>
    </row>
    <row r="62" spans="1:1">
      <c r="A62" s="408" t="str">
        <f>'(소유자물건별)'!A62</f>
        <v/>
      </c>
    </row>
    <row r="63" spans="1:1">
      <c r="A63" s="408" t="str">
        <f>'(소유자물건별)'!A63</f>
        <v/>
      </c>
    </row>
    <row r="64" spans="1:1">
      <c r="A64" s="408" t="str">
        <f>'(소유자물건별)'!A64</f>
        <v/>
      </c>
    </row>
    <row r="65" spans="1:1">
      <c r="A65" s="408" t="str">
        <f>'(소유자물건별)'!A65</f>
        <v/>
      </c>
    </row>
    <row r="66" spans="1:1">
      <c r="A66" s="408" t="str">
        <f>'(소유자물건별)'!A66</f>
        <v/>
      </c>
    </row>
    <row r="67" spans="1:1">
      <c r="A67" s="408" t="str">
        <f>'(소유자물건별)'!A67</f>
        <v/>
      </c>
    </row>
    <row r="68" spans="1:1">
      <c r="A68" s="408" t="str">
        <f>'(소유자물건별)'!A68</f>
        <v/>
      </c>
    </row>
    <row r="69" spans="1:1">
      <c r="A69" s="408" t="str">
        <f>'(소유자물건별)'!A69</f>
        <v/>
      </c>
    </row>
    <row r="70" spans="1:1">
      <c r="A70" s="408" t="str">
        <f>'(소유자물건별)'!A70</f>
        <v/>
      </c>
    </row>
    <row r="71" spans="1:1">
      <c r="A71" s="408" t="str">
        <f>'(소유자물건별)'!A71</f>
        <v/>
      </c>
    </row>
    <row r="72" spans="1:1">
      <c r="A72" s="408" t="str">
        <f>'(소유자물건별)'!A72</f>
        <v/>
      </c>
    </row>
    <row r="73" spans="1:1">
      <c r="A73" s="408" t="str">
        <f>'(소유자물건별)'!A73</f>
        <v/>
      </c>
    </row>
    <row r="74" spans="1:1">
      <c r="A74" s="408" t="str">
        <f>'(소유자물건별)'!A74</f>
        <v/>
      </c>
    </row>
    <row r="75" spans="1:1">
      <c r="A75" s="408" t="str">
        <f>'(소유자물건별)'!A75</f>
        <v/>
      </c>
    </row>
    <row r="76" spans="1:1">
      <c r="A76" s="408" t="str">
        <f>'(소유자물건별)'!A76</f>
        <v/>
      </c>
    </row>
    <row r="77" spans="1:1">
      <c r="A77" s="408" t="str">
        <f>'(소유자물건별)'!A77</f>
        <v/>
      </c>
    </row>
    <row r="78" spans="1:1">
      <c r="A78" s="408" t="str">
        <f>'(소유자물건별)'!A78</f>
        <v/>
      </c>
    </row>
    <row r="79" spans="1:1">
      <c r="A79" s="408" t="str">
        <f>'(소유자물건별)'!A79</f>
        <v/>
      </c>
    </row>
    <row r="80" spans="1:1">
      <c r="A80" s="408" t="str">
        <f>'(소유자물건별)'!A80</f>
        <v/>
      </c>
    </row>
    <row r="81" spans="1:1">
      <c r="A81" s="408" t="str">
        <f>'(소유자물건별)'!A81</f>
        <v/>
      </c>
    </row>
    <row r="82" spans="1:1">
      <c r="A82" s="408" t="str">
        <f>'(소유자물건별)'!A82</f>
        <v/>
      </c>
    </row>
    <row r="83" spans="1:1">
      <c r="A83" s="408" t="str">
        <f>'(소유자물건별)'!A83</f>
        <v/>
      </c>
    </row>
    <row r="84" spans="1:1">
      <c r="A84" s="408" t="str">
        <f>'(소유자물건별)'!A84</f>
        <v/>
      </c>
    </row>
    <row r="85" spans="1:1">
      <c r="A85" s="408" t="str">
        <f>'(소유자물건별)'!A85</f>
        <v/>
      </c>
    </row>
    <row r="86" spans="1:1">
      <c r="A86" s="408" t="str">
        <f>'(소유자물건별)'!A86</f>
        <v/>
      </c>
    </row>
    <row r="87" spans="1:1">
      <c r="A87" s="408" t="str">
        <f>'(소유자물건별)'!A87</f>
        <v/>
      </c>
    </row>
    <row r="88" spans="1:1">
      <c r="A88" s="408" t="str">
        <f>'(소유자물건별)'!A88</f>
        <v/>
      </c>
    </row>
    <row r="89" spans="1:1">
      <c r="A89" s="408" t="str">
        <f>'(소유자물건별)'!A89</f>
        <v/>
      </c>
    </row>
    <row r="90" spans="1:1">
      <c r="A90" s="408" t="str">
        <f>'(소유자물건별)'!A90</f>
        <v/>
      </c>
    </row>
    <row r="91" spans="1:1">
      <c r="A91" s="408" t="str">
        <f>'(소유자물건별)'!A91</f>
        <v/>
      </c>
    </row>
    <row r="92" spans="1:1">
      <c r="A92" s="408" t="str">
        <f>'(소유자물건별)'!A92</f>
        <v/>
      </c>
    </row>
    <row r="93" spans="1:1">
      <c r="A93" s="408" t="str">
        <f>'(소유자물건별)'!A93</f>
        <v/>
      </c>
    </row>
    <row r="94" spans="1:1">
      <c r="A94" s="408" t="str">
        <f>'(소유자물건별)'!A94</f>
        <v/>
      </c>
    </row>
    <row r="95" spans="1:1">
      <c r="A95" s="408" t="str">
        <f>'(소유자물건별)'!A95</f>
        <v/>
      </c>
    </row>
    <row r="96" spans="1:1">
      <c r="A96" s="408" t="str">
        <f>'(소유자물건별)'!A96</f>
        <v/>
      </c>
    </row>
    <row r="97" spans="1:1">
      <c r="A97" s="408" t="str">
        <f>'(소유자물건별)'!A97</f>
        <v/>
      </c>
    </row>
    <row r="98" spans="1:1">
      <c r="A98" s="408" t="str">
        <f>'(소유자물건별)'!A98</f>
        <v/>
      </c>
    </row>
    <row r="99" spans="1:1">
      <c r="A99" s="408" t="str">
        <f>'(소유자물건별)'!A99</f>
        <v/>
      </c>
    </row>
    <row r="100" spans="1:1">
      <c r="A100" s="408" t="str">
        <f>'(소유자물건별)'!A100</f>
        <v/>
      </c>
    </row>
    <row r="101" spans="1:1">
      <c r="A101" s="408" t="str">
        <f>'(소유자물건별)'!A101</f>
        <v/>
      </c>
    </row>
    <row r="102" spans="1:1">
      <c r="A102" s="408" t="str">
        <f>'(소유자물건별)'!A102</f>
        <v/>
      </c>
    </row>
    <row r="103" spans="1:1">
      <c r="A103" s="408" t="str">
        <f>'(소유자물건별)'!A103</f>
        <v/>
      </c>
    </row>
    <row r="104" spans="1:1">
      <c r="A104" s="408" t="str">
        <f>'(소유자물건별)'!A104</f>
        <v/>
      </c>
    </row>
    <row r="105" spans="1:1">
      <c r="A105" s="408" t="str">
        <f>'(소유자물건별)'!A105</f>
        <v/>
      </c>
    </row>
    <row r="106" spans="1:1">
      <c r="A106" s="408" t="str">
        <f>'(소유자물건별)'!A106</f>
        <v/>
      </c>
    </row>
    <row r="107" spans="1:1">
      <c r="A107" s="408" t="str">
        <f>'(소유자물건별)'!A107</f>
        <v/>
      </c>
    </row>
    <row r="108" spans="1:1">
      <c r="A108" s="408" t="str">
        <f>'(소유자물건별)'!A108</f>
        <v/>
      </c>
    </row>
    <row r="109" spans="1:1">
      <c r="A109" s="408" t="str">
        <f>'(소유자물건별)'!A109</f>
        <v/>
      </c>
    </row>
    <row r="110" spans="1:1">
      <c r="A110" s="408" t="str">
        <f>'(소유자물건별)'!A110</f>
        <v/>
      </c>
    </row>
    <row r="111" spans="1:1">
      <c r="A111" s="408" t="str">
        <f>'(소유자물건별)'!A111</f>
        <v/>
      </c>
    </row>
    <row r="112" spans="1:1">
      <c r="A112" s="408" t="str">
        <f>'(소유자물건별)'!A112</f>
        <v/>
      </c>
    </row>
    <row r="113" spans="1:1">
      <c r="A113" s="408" t="str">
        <f>'(소유자물건별)'!A113</f>
        <v/>
      </c>
    </row>
    <row r="114" spans="1:1">
      <c r="A114" s="408" t="str">
        <f>'(소유자물건별)'!A114</f>
        <v/>
      </c>
    </row>
    <row r="115" spans="1:1">
      <c r="A115" s="408" t="str">
        <f>'(소유자물건별)'!A115</f>
        <v/>
      </c>
    </row>
    <row r="116" spans="1:1">
      <c r="A116" s="408" t="str">
        <f>'(소유자물건별)'!A116</f>
        <v/>
      </c>
    </row>
    <row r="117" spans="1:1">
      <c r="A117" s="408" t="str">
        <f>'(소유자물건별)'!A117</f>
        <v/>
      </c>
    </row>
    <row r="118" spans="1:1">
      <c r="A118" s="408" t="str">
        <f>'(소유자물건별)'!A118</f>
        <v/>
      </c>
    </row>
    <row r="119" spans="1:1">
      <c r="A119" s="408" t="str">
        <f>'(소유자물건별)'!A119</f>
        <v/>
      </c>
    </row>
    <row r="120" spans="1:1">
      <c r="A120" s="408" t="str">
        <f>'(소유자물건별)'!A120</f>
        <v/>
      </c>
    </row>
    <row r="121" spans="1:1">
      <c r="A121" s="408" t="str">
        <f>'(소유자물건별)'!A121</f>
        <v/>
      </c>
    </row>
    <row r="122" spans="1:1">
      <c r="A122" s="408" t="str">
        <f>'(소유자물건별)'!A122</f>
        <v/>
      </c>
    </row>
    <row r="123" spans="1:1">
      <c r="A123" s="408" t="str">
        <f>'(소유자물건별)'!A123</f>
        <v/>
      </c>
    </row>
    <row r="124" spans="1:1">
      <c r="A124" s="408" t="str">
        <f>'(소유자물건별)'!A124</f>
        <v/>
      </c>
    </row>
    <row r="125" spans="1:1">
      <c r="A125" s="408" t="str">
        <f>'(소유자물건별)'!A125</f>
        <v/>
      </c>
    </row>
    <row r="126" spans="1:1">
      <c r="A126" s="408" t="str">
        <f>'(소유자물건별)'!A126</f>
        <v/>
      </c>
    </row>
    <row r="127" spans="1:1">
      <c r="A127" s="408" t="str">
        <f>'(소유자물건별)'!A127</f>
        <v/>
      </c>
    </row>
    <row r="128" spans="1:1">
      <c r="A128" s="408" t="str">
        <f>'(소유자물건별)'!A128</f>
        <v/>
      </c>
    </row>
    <row r="129" spans="1:1">
      <c r="A129" s="408" t="str">
        <f>'(소유자물건별)'!A129</f>
        <v/>
      </c>
    </row>
    <row r="130" spans="1:1">
      <c r="A130" s="408" t="str">
        <f>'(소유자물건별)'!A130</f>
        <v/>
      </c>
    </row>
    <row r="131" spans="1:1">
      <c r="A131" s="408" t="str">
        <f>'(소유자물건별)'!A131</f>
        <v/>
      </c>
    </row>
    <row r="132" spans="1:1">
      <c r="A132" s="408" t="str">
        <f>'(소유자물건별)'!A132</f>
        <v/>
      </c>
    </row>
    <row r="133" spans="1:1">
      <c r="A133" s="408" t="str">
        <f>'(소유자물건별)'!A133</f>
        <v/>
      </c>
    </row>
    <row r="134" spans="1:1">
      <c r="A134" s="408" t="str">
        <f>'(소유자물건별)'!A134</f>
        <v/>
      </c>
    </row>
    <row r="135" spans="1:1">
      <c r="A135" s="408" t="str">
        <f>'(소유자물건별)'!A135</f>
        <v/>
      </c>
    </row>
    <row r="136" spans="1:1">
      <c r="A136" s="408" t="str">
        <f>'(소유자물건별)'!A136</f>
        <v/>
      </c>
    </row>
    <row r="137" spans="1:1">
      <c r="A137" s="408" t="str">
        <f>'(소유자물건별)'!A137</f>
        <v/>
      </c>
    </row>
    <row r="138" spans="1:1">
      <c r="A138" s="408" t="str">
        <f>'(소유자물건별)'!A138</f>
        <v/>
      </c>
    </row>
    <row r="139" spans="1:1">
      <c r="A139" s="408" t="str">
        <f>'(소유자물건별)'!A139</f>
        <v/>
      </c>
    </row>
    <row r="140" spans="1:1">
      <c r="A140" s="408" t="str">
        <f>'(소유자물건별)'!A140</f>
        <v/>
      </c>
    </row>
    <row r="141" spans="1:1">
      <c r="A141" s="408" t="str">
        <f>'(소유자물건별)'!A141</f>
        <v/>
      </c>
    </row>
    <row r="142" spans="1:1">
      <c r="A142" s="408" t="str">
        <f>'(소유자물건별)'!A142</f>
        <v/>
      </c>
    </row>
    <row r="143" spans="1:1">
      <c r="A143" s="408" t="str">
        <f>'(소유자물건별)'!A143</f>
        <v/>
      </c>
    </row>
    <row r="144" spans="1:1">
      <c r="A144" s="408" t="str">
        <f>'(소유자물건별)'!A144</f>
        <v/>
      </c>
    </row>
    <row r="145" spans="1:1">
      <c r="A145" s="408" t="str">
        <f>'(소유자물건별)'!A145</f>
        <v/>
      </c>
    </row>
    <row r="146" spans="1:1">
      <c r="A146" s="408" t="str">
        <f>'(소유자물건별)'!A146</f>
        <v/>
      </c>
    </row>
    <row r="147" spans="1:1">
      <c r="A147" s="408" t="str">
        <f>'(소유자물건별)'!A147</f>
        <v/>
      </c>
    </row>
    <row r="148" spans="1:1">
      <c r="A148" s="408" t="str">
        <f>'(소유자물건별)'!A148</f>
        <v/>
      </c>
    </row>
    <row r="149" spans="1:1">
      <c r="A149" s="408" t="str">
        <f>'(소유자물건별)'!A149</f>
        <v/>
      </c>
    </row>
    <row r="150" spans="1:1">
      <c r="A150" s="408" t="str">
        <f>'(소유자물건별)'!A150</f>
        <v/>
      </c>
    </row>
    <row r="151" spans="1:1">
      <c r="A151" s="408" t="str">
        <f>'(소유자물건별)'!A151</f>
        <v/>
      </c>
    </row>
    <row r="152" spans="1:1">
      <c r="A152" s="408" t="str">
        <f>'(소유자물건별)'!B2</f>
        <v/>
      </c>
    </row>
    <row r="153" spans="1:1">
      <c r="A153" s="408" t="str">
        <f>'(소유자물건별)'!B3</f>
        <v/>
      </c>
    </row>
    <row r="154" spans="1:1">
      <c r="A154" s="408" t="str">
        <f>'(소유자물건별)'!B4</f>
        <v/>
      </c>
    </row>
    <row r="155" spans="1:1">
      <c r="A155" s="408" t="str">
        <f>'(소유자물건별)'!B5</f>
        <v/>
      </c>
    </row>
    <row r="156" spans="1:1">
      <c r="A156" s="408" t="str">
        <f>'(소유자물건별)'!B6</f>
        <v/>
      </c>
    </row>
    <row r="157" spans="1:1">
      <c r="A157" s="408" t="str">
        <f>'(소유자물건별)'!B7</f>
        <v/>
      </c>
    </row>
    <row r="158" spans="1:1">
      <c r="A158" s="408" t="e">
        <f>'(소유자물건별)'!B8</f>
        <v>#REF!</v>
      </c>
    </row>
    <row r="159" spans="1:1">
      <c r="A159" s="408" t="str">
        <f>'(소유자물건별)'!B9</f>
        <v/>
      </c>
    </row>
    <row r="160" spans="1:1">
      <c r="A160" s="408" t="str">
        <f>'(소유자물건별)'!B10</f>
        <v/>
      </c>
    </row>
    <row r="161" spans="1:1">
      <c r="A161" s="408" t="str">
        <f>'(소유자물건별)'!B11</f>
        <v/>
      </c>
    </row>
    <row r="162" spans="1:1">
      <c r="A162" s="408" t="str">
        <f>'(소유자물건별)'!B12</f>
        <v/>
      </c>
    </row>
    <row r="163" spans="1:1">
      <c r="A163" s="408" t="str">
        <f>'(소유자물건별)'!B13</f>
        <v/>
      </c>
    </row>
    <row r="164" spans="1:1">
      <c r="A164" s="408" t="str">
        <f>'(소유자물건별)'!B14</f>
        <v/>
      </c>
    </row>
    <row r="165" spans="1:1">
      <c r="A165" s="408" t="str">
        <f>'(소유자물건별)'!B15</f>
        <v/>
      </c>
    </row>
    <row r="166" spans="1:1">
      <c r="A166" s="408" t="str">
        <f>'(소유자물건별)'!B16</f>
        <v/>
      </c>
    </row>
    <row r="167" spans="1:1">
      <c r="A167" s="408" t="str">
        <f>'(소유자물건별)'!B17</f>
        <v/>
      </c>
    </row>
    <row r="168" spans="1:1">
      <c r="A168" s="408" t="str">
        <f>'(소유자물건별)'!B18</f>
        <v/>
      </c>
    </row>
    <row r="169" spans="1:1">
      <c r="A169" s="408" t="str">
        <f>'(소유자물건별)'!B19</f>
        <v/>
      </c>
    </row>
    <row r="170" spans="1:1">
      <c r="A170" s="408" t="str">
        <f>'(소유자물건별)'!B20</f>
        <v/>
      </c>
    </row>
    <row r="171" spans="1:1">
      <c r="A171" s="408" t="e">
        <f>'(소유자물건별)'!B21</f>
        <v>#REF!</v>
      </c>
    </row>
    <row r="172" spans="1:1">
      <c r="A172" s="408" t="str">
        <f>'(소유자물건별)'!B22</f>
        <v/>
      </c>
    </row>
    <row r="173" spans="1:1">
      <c r="A173" s="408" t="e">
        <f>'(소유자물건별)'!B23</f>
        <v>#REF!</v>
      </c>
    </row>
    <row r="174" spans="1:1">
      <c r="A174" s="408" t="e">
        <f>'(소유자물건별)'!B24</f>
        <v>#REF!</v>
      </c>
    </row>
    <row r="175" spans="1:1">
      <c r="A175" s="408" t="str">
        <f>'(소유자물건별)'!B25</f>
        <v/>
      </c>
    </row>
    <row r="176" spans="1:1">
      <c r="A176" s="408" t="str">
        <f>'(소유자물건별)'!B26</f>
        <v/>
      </c>
    </row>
    <row r="177" spans="1:1">
      <c r="A177" s="408" t="str">
        <f>'(소유자물건별)'!B27</f>
        <v/>
      </c>
    </row>
    <row r="178" spans="1:1">
      <c r="A178" s="408" t="str">
        <f>'(소유자물건별)'!B28</f>
        <v/>
      </c>
    </row>
    <row r="179" spans="1:1">
      <c r="A179" s="408" t="str">
        <f>'(소유자물건별)'!B29</f>
        <v/>
      </c>
    </row>
    <row r="180" spans="1:1">
      <c r="A180" s="408" t="e">
        <f>'(소유자물건별)'!B30</f>
        <v>#REF!</v>
      </c>
    </row>
    <row r="181" spans="1:1">
      <c r="A181" s="408" t="str">
        <f>'(소유자물건별)'!B31</f>
        <v/>
      </c>
    </row>
    <row r="182" spans="1:1">
      <c r="A182" s="408" t="str">
        <f>'(소유자물건별)'!B32</f>
        <v/>
      </c>
    </row>
    <row r="183" spans="1:1">
      <c r="A183" s="408" t="str">
        <f>'(소유자물건별)'!B33</f>
        <v/>
      </c>
    </row>
    <row r="184" spans="1:1">
      <c r="A184" s="408" t="str">
        <f>'(소유자물건별)'!B34</f>
        <v/>
      </c>
    </row>
    <row r="185" spans="1:1">
      <c r="A185" s="408" t="str">
        <f>'(소유자물건별)'!B35</f>
        <v/>
      </c>
    </row>
    <row r="186" spans="1:1">
      <c r="A186" s="408" t="str">
        <f>'(소유자물건별)'!B36</f>
        <v/>
      </c>
    </row>
    <row r="187" spans="1:1">
      <c r="A187" s="408" t="str">
        <f>'(소유자물건별)'!B37</f>
        <v/>
      </c>
    </row>
    <row r="188" spans="1:1">
      <c r="A188" s="408" t="str">
        <f>'(소유자물건별)'!B38</f>
        <v/>
      </c>
    </row>
    <row r="189" spans="1:1">
      <c r="A189" s="408" t="str">
        <f>'(소유자물건별)'!B39</f>
        <v/>
      </c>
    </row>
    <row r="190" spans="1:1">
      <c r="A190" s="408" t="str">
        <f>'(소유자물건별)'!B40</f>
        <v/>
      </c>
    </row>
    <row r="191" spans="1:1">
      <c r="A191" s="408" t="str">
        <f>'(소유자물건별)'!B41</f>
        <v/>
      </c>
    </row>
    <row r="192" spans="1:1">
      <c r="A192" s="408" t="str">
        <f>'(소유자물건별)'!B42</f>
        <v/>
      </c>
    </row>
    <row r="193" spans="1:1">
      <c r="A193" s="408" t="str">
        <f>'(소유자물건별)'!B43</f>
        <v/>
      </c>
    </row>
    <row r="194" spans="1:1">
      <c r="A194" s="408" t="e">
        <f>'(소유자물건별)'!B44</f>
        <v>#REF!</v>
      </c>
    </row>
    <row r="195" spans="1:1">
      <c r="A195" s="408" t="str">
        <f>'(소유자물건별)'!B45</f>
        <v/>
      </c>
    </row>
    <row r="196" spans="1:1">
      <c r="A196" s="408" t="e">
        <f>'(소유자물건별)'!B46</f>
        <v>#REF!</v>
      </c>
    </row>
    <row r="197" spans="1:1">
      <c r="A197" s="408" t="str">
        <f>'(소유자물건별)'!B47</f>
        <v/>
      </c>
    </row>
    <row r="198" spans="1:1">
      <c r="A198" s="408" t="e">
        <f>'(소유자물건별)'!B48</f>
        <v>#REF!</v>
      </c>
    </row>
    <row r="199" spans="1:1">
      <c r="A199" s="408" t="e">
        <f>'(소유자물건별)'!B49</f>
        <v>#REF!</v>
      </c>
    </row>
    <row r="200" spans="1:1">
      <c r="A200" s="408" t="e">
        <f>'(소유자물건별)'!B50</f>
        <v>#REF!</v>
      </c>
    </row>
    <row r="201" spans="1:1">
      <c r="A201" s="408" t="e">
        <f>'(소유자물건별)'!B51</f>
        <v>#REF!</v>
      </c>
    </row>
    <row r="202" spans="1:1">
      <c r="A202" s="408" t="e">
        <f>'(소유자물건별)'!B52</f>
        <v>#REF!</v>
      </c>
    </row>
    <row r="203" spans="1:1">
      <c r="A203" s="408" t="e">
        <f>'(소유자물건별)'!B53</f>
        <v>#REF!</v>
      </c>
    </row>
    <row r="204" spans="1:1">
      <c r="A204" s="408" t="e">
        <f>'(소유자물건별)'!B54</f>
        <v>#REF!</v>
      </c>
    </row>
    <row r="205" spans="1:1">
      <c r="A205" s="408" t="e">
        <f>'(소유자물건별)'!B55</f>
        <v>#REF!</v>
      </c>
    </row>
    <row r="206" spans="1:1">
      <c r="A206" s="408" t="e">
        <f>'(소유자물건별)'!B56</f>
        <v>#REF!</v>
      </c>
    </row>
    <row r="207" spans="1:1">
      <c r="A207" s="408" t="e">
        <f>'(소유자물건별)'!B57</f>
        <v>#REF!</v>
      </c>
    </row>
    <row r="208" spans="1:1">
      <c r="A208" s="408" t="e">
        <f>'(소유자물건별)'!B58</f>
        <v>#REF!</v>
      </c>
    </row>
    <row r="209" spans="1:1">
      <c r="A209" s="408" t="e">
        <f>'(소유자물건별)'!B59</f>
        <v>#REF!</v>
      </c>
    </row>
    <row r="210" spans="1:1">
      <c r="A210" s="408" t="e">
        <f>'(소유자물건별)'!B60</f>
        <v>#REF!</v>
      </c>
    </row>
    <row r="211" spans="1:1">
      <c r="A211" s="408" t="e">
        <f>'(소유자물건별)'!B61</f>
        <v>#REF!</v>
      </c>
    </row>
    <row r="212" spans="1:1">
      <c r="A212" s="408" t="str">
        <f>'(소유자물건별)'!B62</f>
        <v/>
      </c>
    </row>
    <row r="213" spans="1:1">
      <c r="A213" s="408" t="str">
        <f>'(소유자물건별)'!B63</f>
        <v/>
      </c>
    </row>
    <row r="214" spans="1:1">
      <c r="A214" s="408" t="e">
        <f>'(소유자물건별)'!B64</f>
        <v>#REF!</v>
      </c>
    </row>
    <row r="215" spans="1:1">
      <c r="A215" s="408" t="str">
        <f>'(소유자물건별)'!B65</f>
        <v/>
      </c>
    </row>
    <row r="216" spans="1:1">
      <c r="A216" s="408" t="e">
        <f>'(소유자물건별)'!B66</f>
        <v>#REF!</v>
      </c>
    </row>
    <row r="217" spans="1:1">
      <c r="A217" s="408" t="e">
        <f>'(소유자물건별)'!B67</f>
        <v>#REF!</v>
      </c>
    </row>
    <row r="218" spans="1:1">
      <c r="A218" s="408" t="e">
        <f>'(소유자물건별)'!B68</f>
        <v>#REF!</v>
      </c>
    </row>
    <row r="219" spans="1:1">
      <c r="A219" s="408" t="str">
        <f>'(소유자물건별)'!B69</f>
        <v/>
      </c>
    </row>
    <row r="220" spans="1:1">
      <c r="A220" s="408" t="str">
        <f>'(소유자물건별)'!B70</f>
        <v/>
      </c>
    </row>
    <row r="221" spans="1:1">
      <c r="A221" s="408" t="str">
        <f>'(소유자물건별)'!B71</f>
        <v/>
      </c>
    </row>
    <row r="222" spans="1:1">
      <c r="A222" s="408" t="str">
        <f>'(소유자물건별)'!B72</f>
        <v/>
      </c>
    </row>
    <row r="223" spans="1:1">
      <c r="A223" s="408" t="str">
        <f>'(소유자물건별)'!B73</f>
        <v/>
      </c>
    </row>
    <row r="224" spans="1:1">
      <c r="A224" s="408" t="str">
        <f>'(소유자물건별)'!B74</f>
        <v/>
      </c>
    </row>
    <row r="225" spans="1:1">
      <c r="A225" s="408" t="str">
        <f>'(소유자물건별)'!B75</f>
        <v/>
      </c>
    </row>
    <row r="226" spans="1:1">
      <c r="A226" s="408" t="str">
        <f>'(소유자물건별)'!B76</f>
        <v/>
      </c>
    </row>
    <row r="227" spans="1:1">
      <c r="A227" s="408" t="str">
        <f>'(소유자물건별)'!B77</f>
        <v/>
      </c>
    </row>
    <row r="228" spans="1:1">
      <c r="A228" s="408" t="str">
        <f>'(소유자물건별)'!B78</f>
        <v/>
      </c>
    </row>
    <row r="229" spans="1:1">
      <c r="A229" s="408" t="str">
        <f>'(소유자물건별)'!B79</f>
        <v/>
      </c>
    </row>
    <row r="230" spans="1:1">
      <c r="A230" s="408" t="str">
        <f>'(소유자물건별)'!B80</f>
        <v/>
      </c>
    </row>
    <row r="231" spans="1:1">
      <c r="A231" s="408" t="str">
        <f>'(소유자물건별)'!B81</f>
        <v/>
      </c>
    </row>
    <row r="232" spans="1:1">
      <c r="A232" s="408" t="str">
        <f>'(소유자물건별)'!B82</f>
        <v/>
      </c>
    </row>
    <row r="233" spans="1:1">
      <c r="A233" s="408" t="str">
        <f>'(소유자물건별)'!B83</f>
        <v/>
      </c>
    </row>
    <row r="234" spans="1:1">
      <c r="A234" s="408" t="str">
        <f>'(소유자물건별)'!B84</f>
        <v/>
      </c>
    </row>
    <row r="235" spans="1:1">
      <c r="A235" s="408" t="str">
        <f>'(소유자물건별)'!B85</f>
        <v/>
      </c>
    </row>
    <row r="236" spans="1:1">
      <c r="A236" s="408" t="str">
        <f>'(소유자물건별)'!B86</f>
        <v/>
      </c>
    </row>
    <row r="237" spans="1:1">
      <c r="A237" s="408" t="str">
        <f>'(소유자물건별)'!B87</f>
        <v/>
      </c>
    </row>
    <row r="238" spans="1:1">
      <c r="A238" s="408" t="str">
        <f>'(소유자물건별)'!B88</f>
        <v/>
      </c>
    </row>
    <row r="239" spans="1:1">
      <c r="A239" s="408" t="str">
        <f>'(소유자물건별)'!B89</f>
        <v/>
      </c>
    </row>
    <row r="240" spans="1:1">
      <c r="A240" s="408" t="str">
        <f>'(소유자물건별)'!B90</f>
        <v/>
      </c>
    </row>
    <row r="241" spans="1:1">
      <c r="A241" s="408" t="str">
        <f>'(소유자물건별)'!B91</f>
        <v/>
      </c>
    </row>
    <row r="242" spans="1:1">
      <c r="A242" s="408" t="str">
        <f>'(소유자물건별)'!B92</f>
        <v/>
      </c>
    </row>
    <row r="243" spans="1:1">
      <c r="A243" s="408" t="str">
        <f>'(소유자물건별)'!B93</f>
        <v/>
      </c>
    </row>
    <row r="244" spans="1:1">
      <c r="A244" s="408" t="str">
        <f>'(소유자물건별)'!B94</f>
        <v/>
      </c>
    </row>
    <row r="245" spans="1:1">
      <c r="A245" s="408" t="str">
        <f>'(소유자물건별)'!B95</f>
        <v/>
      </c>
    </row>
    <row r="246" spans="1:1">
      <c r="A246" s="408" t="str">
        <f>'(소유자물건별)'!B96</f>
        <v/>
      </c>
    </row>
    <row r="247" spans="1:1">
      <c r="A247" s="408" t="str">
        <f>'(소유자물건별)'!B97</f>
        <v/>
      </c>
    </row>
    <row r="248" spans="1:1">
      <c r="A248" s="408" t="str">
        <f>'(소유자물건별)'!B98</f>
        <v/>
      </c>
    </row>
    <row r="249" spans="1:1">
      <c r="A249" s="408" t="str">
        <f>'(소유자물건별)'!B99</f>
        <v/>
      </c>
    </row>
    <row r="250" spans="1:1">
      <c r="A250" s="408" t="str">
        <f>'(소유자물건별)'!B100</f>
        <v/>
      </c>
    </row>
    <row r="251" spans="1:1">
      <c r="A251" s="408" t="str">
        <f>'(소유자물건별)'!B101</f>
        <v/>
      </c>
    </row>
    <row r="252" spans="1:1">
      <c r="A252" s="408" t="str">
        <f>'(소유자물건별)'!B102</f>
        <v/>
      </c>
    </row>
    <row r="253" spans="1:1">
      <c r="A253" s="408" t="str">
        <f>'(소유자물건별)'!B103</f>
        <v/>
      </c>
    </row>
    <row r="254" spans="1:1">
      <c r="A254" s="408" t="str">
        <f>'(소유자물건별)'!B104</f>
        <v/>
      </c>
    </row>
    <row r="255" spans="1:1">
      <c r="A255" s="408" t="str">
        <f>'(소유자물건별)'!B105</f>
        <v/>
      </c>
    </row>
    <row r="256" spans="1:1">
      <c r="A256" s="408" t="str">
        <f>'(소유자물건별)'!B106</f>
        <v/>
      </c>
    </row>
    <row r="257" spans="1:1">
      <c r="A257" s="408" t="str">
        <f>'(소유자물건별)'!B107</f>
        <v/>
      </c>
    </row>
    <row r="258" spans="1:1">
      <c r="A258" s="408" t="str">
        <f>'(소유자물건별)'!B108</f>
        <v/>
      </c>
    </row>
    <row r="259" spans="1:1">
      <c r="A259" s="408" t="str">
        <f>'(소유자물건별)'!B109</f>
        <v/>
      </c>
    </row>
    <row r="260" spans="1:1">
      <c r="A260" s="408" t="str">
        <f>'(소유자물건별)'!B110</f>
        <v/>
      </c>
    </row>
    <row r="261" spans="1:1">
      <c r="A261" s="408" t="str">
        <f>'(소유자물건별)'!B111</f>
        <v/>
      </c>
    </row>
    <row r="262" spans="1:1">
      <c r="A262" s="408" t="str">
        <f>'(소유자물건별)'!B112</f>
        <v/>
      </c>
    </row>
    <row r="263" spans="1:1">
      <c r="A263" s="408" t="str">
        <f>'(소유자물건별)'!B113</f>
        <v/>
      </c>
    </row>
    <row r="264" spans="1:1">
      <c r="A264" s="408" t="str">
        <f>'(소유자물건별)'!B114</f>
        <v/>
      </c>
    </row>
    <row r="265" spans="1:1">
      <c r="A265" s="408" t="str">
        <f>'(소유자물건별)'!B115</f>
        <v/>
      </c>
    </row>
    <row r="266" spans="1:1">
      <c r="A266" s="408" t="str">
        <f>'(소유자물건별)'!B116</f>
        <v/>
      </c>
    </row>
    <row r="267" spans="1:1">
      <c r="A267" s="408" t="str">
        <f>'(소유자물건별)'!B117</f>
        <v/>
      </c>
    </row>
    <row r="268" spans="1:1">
      <c r="A268" s="408" t="str">
        <f>'(소유자물건별)'!B118</f>
        <v/>
      </c>
    </row>
    <row r="269" spans="1:1">
      <c r="A269" s="408" t="str">
        <f>'(소유자물건별)'!B119</f>
        <v/>
      </c>
    </row>
    <row r="270" spans="1:1">
      <c r="A270" s="408" t="str">
        <f>'(소유자물건별)'!B120</f>
        <v/>
      </c>
    </row>
    <row r="271" spans="1:1">
      <c r="A271" s="408" t="str">
        <f>'(소유자물건별)'!B121</f>
        <v/>
      </c>
    </row>
    <row r="272" spans="1:1">
      <c r="A272" s="408" t="str">
        <f>'(소유자물건별)'!B122</f>
        <v/>
      </c>
    </row>
    <row r="273" spans="1:1">
      <c r="A273" s="408" t="str">
        <f>'(소유자물건별)'!B123</f>
        <v/>
      </c>
    </row>
    <row r="274" spans="1:1">
      <c r="A274" s="408" t="str">
        <f>'(소유자물건별)'!B124</f>
        <v/>
      </c>
    </row>
    <row r="275" spans="1:1">
      <c r="A275" s="408" t="str">
        <f>'(소유자물건별)'!B125</f>
        <v/>
      </c>
    </row>
    <row r="276" spans="1:1">
      <c r="A276" s="408" t="str">
        <f>'(소유자물건별)'!B126</f>
        <v/>
      </c>
    </row>
    <row r="277" spans="1:1">
      <c r="A277" s="408" t="str">
        <f>'(소유자물건별)'!B127</f>
        <v/>
      </c>
    </row>
    <row r="278" spans="1:1">
      <c r="A278" s="408" t="str">
        <f>'(소유자물건별)'!B128</f>
        <v/>
      </c>
    </row>
    <row r="279" spans="1:1">
      <c r="A279" s="408" t="str">
        <f>'(소유자물건별)'!B129</f>
        <v/>
      </c>
    </row>
    <row r="280" spans="1:1">
      <c r="A280" s="408" t="str">
        <f>'(소유자물건별)'!B130</f>
        <v/>
      </c>
    </row>
    <row r="281" spans="1:1">
      <c r="A281" s="408" t="str">
        <f>'(소유자물건별)'!B131</f>
        <v/>
      </c>
    </row>
    <row r="282" spans="1:1">
      <c r="A282" s="408" t="str">
        <f>'(소유자물건별)'!B132</f>
        <v/>
      </c>
    </row>
    <row r="283" spans="1:1">
      <c r="A283" s="408" t="str">
        <f>'(소유자물건별)'!B133</f>
        <v/>
      </c>
    </row>
    <row r="284" spans="1:1">
      <c r="A284" s="408" t="str">
        <f>'(소유자물건별)'!B134</f>
        <v/>
      </c>
    </row>
    <row r="285" spans="1:1">
      <c r="A285" s="408" t="str">
        <f>'(소유자물건별)'!B135</f>
        <v/>
      </c>
    </row>
    <row r="286" spans="1:1">
      <c r="A286" s="408" t="str">
        <f>'(소유자물건별)'!B136</f>
        <v/>
      </c>
    </row>
    <row r="287" spans="1:1">
      <c r="A287" s="408" t="str">
        <f>'(소유자물건별)'!B137</f>
        <v/>
      </c>
    </row>
    <row r="288" spans="1:1">
      <c r="A288" s="408" t="str">
        <f>'(소유자물건별)'!B138</f>
        <v/>
      </c>
    </row>
    <row r="289" spans="1:1">
      <c r="A289" s="408" t="str">
        <f>'(소유자물건별)'!B139</f>
        <v/>
      </c>
    </row>
    <row r="290" spans="1:1">
      <c r="A290" s="408" t="str">
        <f>'(소유자물건별)'!B140</f>
        <v/>
      </c>
    </row>
    <row r="291" spans="1:1">
      <c r="A291" s="408" t="str">
        <f>'(소유자물건별)'!B141</f>
        <v/>
      </c>
    </row>
    <row r="292" spans="1:1">
      <c r="A292" s="408" t="str">
        <f>'(소유자물건별)'!B142</f>
        <v/>
      </c>
    </row>
    <row r="293" spans="1:1">
      <c r="A293" s="408" t="str">
        <f>'(소유자물건별)'!B143</f>
        <v/>
      </c>
    </row>
    <row r="294" spans="1:1">
      <c r="A294" s="408" t="str">
        <f>'(소유자물건별)'!B144</f>
        <v/>
      </c>
    </row>
    <row r="295" spans="1:1">
      <c r="A295" s="408" t="str">
        <f>'(소유자물건별)'!B145</f>
        <v/>
      </c>
    </row>
    <row r="296" spans="1:1">
      <c r="A296" s="408" t="str">
        <f>'(소유자물건별)'!B146</f>
        <v/>
      </c>
    </row>
    <row r="297" spans="1:1">
      <c r="A297" s="408" t="str">
        <f>'(소유자물건별)'!B147</f>
        <v/>
      </c>
    </row>
    <row r="298" spans="1:1">
      <c r="A298" s="408" t="str">
        <f>'(소유자물건별)'!B148</f>
        <v/>
      </c>
    </row>
    <row r="299" spans="1:1">
      <c r="A299" s="408" t="str">
        <f>'(소유자물건별)'!B149</f>
        <v/>
      </c>
    </row>
    <row r="300" spans="1:1">
      <c r="A300" s="408" t="str">
        <f>'(소유자물건별)'!B150</f>
        <v/>
      </c>
    </row>
    <row r="301" spans="1:1">
      <c r="A301" s="408" t="str">
        <f>'(소유자물건별)'!B151</f>
        <v/>
      </c>
    </row>
    <row r="302" spans="1:1">
      <c r="A302" s="408" t="str">
        <f>'(소유자물건별)'!C2</f>
        <v/>
      </c>
    </row>
    <row r="303" spans="1:1">
      <c r="A303" s="408" t="str">
        <f>'(소유자물건별)'!C3</f>
        <v/>
      </c>
    </row>
    <row r="304" spans="1:1">
      <c r="A304" s="408" t="str">
        <f>'(소유자물건별)'!C4</f>
        <v/>
      </c>
    </row>
    <row r="305" spans="1:1">
      <c r="A305" s="408" t="str">
        <f>'(소유자물건별)'!C5</f>
        <v/>
      </c>
    </row>
    <row r="306" spans="1:1">
      <c r="A306" s="408" t="str">
        <f>'(소유자물건별)'!C6</f>
        <v/>
      </c>
    </row>
    <row r="307" spans="1:1">
      <c r="A307" s="408" t="str">
        <f>'(소유자물건별)'!C7</f>
        <v/>
      </c>
    </row>
    <row r="308" spans="1:1">
      <c r="A308" s="408" t="str">
        <f>'(소유자물건별)'!C8</f>
        <v/>
      </c>
    </row>
    <row r="309" spans="1:1">
      <c r="A309" s="408" t="str">
        <f>'(소유자물건별)'!C9</f>
        <v/>
      </c>
    </row>
    <row r="310" spans="1:1">
      <c r="A310" s="408" t="str">
        <f>'(소유자물건별)'!C10</f>
        <v/>
      </c>
    </row>
    <row r="311" spans="1:1">
      <c r="A311" s="408" t="str">
        <f>'(소유자물건별)'!C11</f>
        <v/>
      </c>
    </row>
    <row r="312" spans="1:1">
      <c r="A312" s="408" t="str">
        <f>'(소유자물건별)'!C12</f>
        <v/>
      </c>
    </row>
    <row r="313" spans="1:1">
      <c r="A313" s="408" t="str">
        <f>'(소유자물건별)'!C13</f>
        <v/>
      </c>
    </row>
    <row r="314" spans="1:1">
      <c r="A314" s="408" t="str">
        <f>'(소유자물건별)'!C14</f>
        <v/>
      </c>
    </row>
    <row r="315" spans="1:1">
      <c r="A315" s="408" t="str">
        <f>'(소유자물건별)'!C15</f>
        <v/>
      </c>
    </row>
    <row r="316" spans="1:1">
      <c r="A316" s="408" t="str">
        <f>'(소유자물건별)'!C16</f>
        <v/>
      </c>
    </row>
    <row r="317" spans="1:1">
      <c r="A317" s="408" t="str">
        <f>'(소유자물건별)'!C17</f>
        <v/>
      </c>
    </row>
    <row r="318" spans="1:1">
      <c r="A318" s="408" t="str">
        <f>'(소유자물건별)'!C18</f>
        <v/>
      </c>
    </row>
    <row r="319" spans="1:1">
      <c r="A319" s="408" t="str">
        <f>'(소유자물건별)'!C19</f>
        <v/>
      </c>
    </row>
    <row r="320" spans="1:1">
      <c r="A320" s="408" t="str">
        <f>'(소유자물건별)'!C20</f>
        <v/>
      </c>
    </row>
    <row r="321" spans="1:1">
      <c r="A321" s="408" t="str">
        <f>'(소유자물건별)'!C21</f>
        <v/>
      </c>
    </row>
    <row r="322" spans="1:1">
      <c r="A322" s="408" t="str">
        <f>'(소유자물건별)'!C22</f>
        <v/>
      </c>
    </row>
    <row r="323" spans="1:1">
      <c r="A323" s="408" t="str">
        <f>'(소유자물건별)'!C23</f>
        <v/>
      </c>
    </row>
    <row r="324" spans="1:1">
      <c r="A324" s="408" t="str">
        <f>'(소유자물건별)'!C24</f>
        <v/>
      </c>
    </row>
    <row r="325" spans="1:1">
      <c r="A325" s="408" t="str">
        <f>'(소유자물건별)'!C25</f>
        <v/>
      </c>
    </row>
    <row r="326" spans="1:1">
      <c r="A326" s="408" t="str">
        <f>'(소유자물건별)'!C26</f>
        <v/>
      </c>
    </row>
    <row r="327" spans="1:1">
      <c r="A327" s="408" t="str">
        <f>'(소유자물건별)'!C27</f>
        <v/>
      </c>
    </row>
    <row r="328" spans="1:1">
      <c r="A328" s="408" t="str">
        <f>'(소유자물건별)'!C28</f>
        <v/>
      </c>
    </row>
    <row r="329" spans="1:1">
      <c r="A329" s="408" t="str">
        <f>'(소유자물건별)'!C29</f>
        <v/>
      </c>
    </row>
    <row r="330" spans="1:1">
      <c r="A330" s="408" t="str">
        <f>'(소유자물건별)'!C30</f>
        <v/>
      </c>
    </row>
    <row r="331" spans="1:1">
      <c r="A331" s="408" t="str">
        <f>'(소유자물건별)'!C31</f>
        <v/>
      </c>
    </row>
    <row r="332" spans="1:1">
      <c r="A332" s="408" t="str">
        <f>'(소유자물건별)'!C32</f>
        <v/>
      </c>
    </row>
    <row r="333" spans="1:1">
      <c r="A333" s="408" t="str">
        <f>'(소유자물건별)'!C33</f>
        <v/>
      </c>
    </row>
    <row r="334" spans="1:1">
      <c r="A334" s="408" t="str">
        <f>'(소유자물건별)'!C34</f>
        <v/>
      </c>
    </row>
    <row r="335" spans="1:1">
      <c r="A335" s="408" t="str">
        <f>'(소유자물건별)'!C35</f>
        <v/>
      </c>
    </row>
    <row r="336" spans="1:1">
      <c r="A336" s="408" t="str">
        <f>'(소유자물건별)'!C36</f>
        <v/>
      </c>
    </row>
    <row r="337" spans="1:1">
      <c r="A337" s="408" t="str">
        <f>'(소유자물건별)'!C37</f>
        <v/>
      </c>
    </row>
    <row r="338" spans="1:1">
      <c r="A338" s="408" t="str">
        <f>'(소유자물건별)'!C38</f>
        <v/>
      </c>
    </row>
    <row r="339" spans="1:1">
      <c r="A339" s="408" t="str">
        <f>'(소유자물건별)'!C39</f>
        <v/>
      </c>
    </row>
    <row r="340" spans="1:1">
      <c r="A340" s="408" t="str">
        <f>'(소유자물건별)'!C40</f>
        <v/>
      </c>
    </row>
    <row r="341" spans="1:1">
      <c r="A341" s="408" t="str">
        <f>'(소유자물건별)'!C41</f>
        <v/>
      </c>
    </row>
    <row r="342" spans="1:1">
      <c r="A342" s="408" t="str">
        <f>'(소유자물건별)'!C42</f>
        <v/>
      </c>
    </row>
    <row r="343" spans="1:1">
      <c r="A343" s="408" t="str">
        <f>'(소유자물건별)'!C43</f>
        <v/>
      </c>
    </row>
    <row r="344" spans="1:1">
      <c r="A344" s="408" t="str">
        <f>'(소유자물건별)'!C44</f>
        <v/>
      </c>
    </row>
    <row r="345" spans="1:1">
      <c r="A345" s="408" t="str">
        <f>'(소유자물건별)'!C45</f>
        <v/>
      </c>
    </row>
    <row r="346" spans="1:1">
      <c r="A346" s="408" t="str">
        <f>'(소유자물건별)'!C46</f>
        <v/>
      </c>
    </row>
    <row r="347" spans="1:1">
      <c r="A347" s="408" t="str">
        <f>'(소유자물건별)'!C47</f>
        <v/>
      </c>
    </row>
    <row r="348" spans="1:1">
      <c r="A348" s="408" t="str">
        <f>'(소유자물건별)'!C48</f>
        <v/>
      </c>
    </row>
    <row r="349" spans="1:1">
      <c r="A349" s="408" t="str">
        <f>'(소유자물건별)'!C49</f>
        <v/>
      </c>
    </row>
    <row r="350" spans="1:1">
      <c r="A350" s="408" t="str">
        <f>'(소유자물건별)'!C50</f>
        <v/>
      </c>
    </row>
    <row r="351" spans="1:1">
      <c r="A351" s="408" t="str">
        <f>'(소유자물건별)'!C51</f>
        <v/>
      </c>
    </row>
    <row r="352" spans="1:1">
      <c r="A352" s="408" t="str">
        <f>'(소유자물건별)'!C52</f>
        <v/>
      </c>
    </row>
    <row r="353" spans="1:1">
      <c r="A353" s="408" t="str">
        <f>'(소유자물건별)'!C53</f>
        <v/>
      </c>
    </row>
    <row r="354" spans="1:1">
      <c r="A354" s="408" t="str">
        <f>'(소유자물건별)'!C54</f>
        <v/>
      </c>
    </row>
    <row r="355" spans="1:1">
      <c r="A355" s="408" t="str">
        <f>'(소유자물건별)'!C55</f>
        <v/>
      </c>
    </row>
    <row r="356" spans="1:1">
      <c r="A356" s="408" t="str">
        <f>'(소유자물건별)'!C56</f>
        <v/>
      </c>
    </row>
    <row r="357" spans="1:1">
      <c r="A357" s="408" t="str">
        <f>'(소유자물건별)'!C57</f>
        <v/>
      </c>
    </row>
    <row r="358" spans="1:1">
      <c r="A358" s="408" t="str">
        <f>'(소유자물건별)'!C58</f>
        <v/>
      </c>
    </row>
    <row r="359" spans="1:1">
      <c r="A359" s="408" t="str">
        <f>'(소유자물건별)'!C59</f>
        <v/>
      </c>
    </row>
    <row r="360" spans="1:1">
      <c r="A360" s="408" t="str">
        <f>'(소유자물건별)'!C60</f>
        <v/>
      </c>
    </row>
    <row r="361" spans="1:1">
      <c r="A361" s="408" t="str">
        <f>'(소유자물건별)'!C61</f>
        <v/>
      </c>
    </row>
    <row r="362" spans="1:1">
      <c r="A362" s="408" t="str">
        <f>'(소유자물건별)'!C62</f>
        <v/>
      </c>
    </row>
    <row r="363" spans="1:1">
      <c r="A363" s="408" t="str">
        <f>'(소유자물건별)'!C63</f>
        <v/>
      </c>
    </row>
    <row r="364" spans="1:1">
      <c r="A364" s="408" t="str">
        <f>'(소유자물건별)'!C64</f>
        <v/>
      </c>
    </row>
    <row r="365" spans="1:1">
      <c r="A365" s="408" t="str">
        <f>'(소유자물건별)'!C65</f>
        <v/>
      </c>
    </row>
    <row r="366" spans="1:1">
      <c r="A366" s="408" t="str">
        <f>'(소유자물건별)'!C66</f>
        <v/>
      </c>
    </row>
    <row r="367" spans="1:1">
      <c r="A367" s="408" t="str">
        <f>'(소유자물건별)'!C67</f>
        <v/>
      </c>
    </row>
    <row r="368" spans="1:1">
      <c r="A368" s="408" t="str">
        <f>'(소유자물건별)'!C68</f>
        <v/>
      </c>
    </row>
    <row r="369" spans="1:1">
      <c r="A369" s="408" t="str">
        <f>'(소유자물건별)'!C69</f>
        <v/>
      </c>
    </row>
    <row r="370" spans="1:1">
      <c r="A370" s="408" t="str">
        <f>'(소유자물건별)'!C70</f>
        <v/>
      </c>
    </row>
    <row r="371" spans="1:1">
      <c r="A371" s="408" t="str">
        <f>'(소유자물건별)'!C71</f>
        <v/>
      </c>
    </row>
    <row r="372" spans="1:1">
      <c r="A372" s="408" t="str">
        <f>'(소유자물건별)'!C72</f>
        <v/>
      </c>
    </row>
    <row r="373" spans="1:1">
      <c r="A373" s="408" t="str">
        <f>'(소유자물건별)'!C73</f>
        <v/>
      </c>
    </row>
    <row r="374" spans="1:1">
      <c r="A374" s="408" t="str">
        <f>'(소유자물건별)'!C74</f>
        <v/>
      </c>
    </row>
    <row r="375" spans="1:1">
      <c r="A375" s="408" t="str">
        <f>'(소유자물건별)'!C75</f>
        <v/>
      </c>
    </row>
    <row r="376" spans="1:1">
      <c r="A376" s="408" t="str">
        <f>'(소유자물건별)'!C76</f>
        <v/>
      </c>
    </row>
    <row r="377" spans="1:1">
      <c r="A377" s="408" t="str">
        <f>'(소유자물건별)'!C77</f>
        <v/>
      </c>
    </row>
    <row r="378" spans="1:1">
      <c r="A378" s="408" t="str">
        <f>'(소유자물건별)'!C78</f>
        <v/>
      </c>
    </row>
    <row r="379" spans="1:1">
      <c r="A379" s="408" t="str">
        <f>'(소유자물건별)'!C79</f>
        <v/>
      </c>
    </row>
    <row r="380" spans="1:1">
      <c r="A380" s="408" t="str">
        <f>'(소유자물건별)'!C80</f>
        <v/>
      </c>
    </row>
    <row r="381" spans="1:1">
      <c r="A381" s="408" t="str">
        <f>'(소유자물건별)'!C81</f>
        <v/>
      </c>
    </row>
    <row r="382" spans="1:1">
      <c r="A382" s="408" t="str">
        <f>'(소유자물건별)'!C82</f>
        <v/>
      </c>
    </row>
    <row r="383" spans="1:1">
      <c r="A383" s="408" t="str">
        <f>'(소유자물건별)'!C83</f>
        <v/>
      </c>
    </row>
    <row r="384" spans="1:1">
      <c r="A384" s="408" t="str">
        <f>'(소유자물건별)'!C84</f>
        <v/>
      </c>
    </row>
    <row r="385" spans="1:1">
      <c r="A385" s="408" t="str">
        <f>'(소유자물건별)'!C85</f>
        <v/>
      </c>
    </row>
    <row r="386" spans="1:1">
      <c r="A386" s="408" t="str">
        <f>'(소유자물건별)'!C86</f>
        <v/>
      </c>
    </row>
    <row r="387" spans="1:1">
      <c r="A387" s="408" t="str">
        <f>'(소유자물건별)'!C87</f>
        <v/>
      </c>
    </row>
    <row r="388" spans="1:1">
      <c r="A388" s="408" t="str">
        <f>'(소유자물건별)'!C88</f>
        <v/>
      </c>
    </row>
    <row r="389" spans="1:1">
      <c r="A389" s="408" t="str">
        <f>'(소유자물건별)'!C89</f>
        <v/>
      </c>
    </row>
    <row r="390" spans="1:1">
      <c r="A390" s="408" t="str">
        <f>'(소유자물건별)'!C90</f>
        <v/>
      </c>
    </row>
    <row r="391" spans="1:1">
      <c r="A391" s="408" t="str">
        <f>'(소유자물건별)'!C91</f>
        <v/>
      </c>
    </row>
    <row r="392" spans="1:1">
      <c r="A392" s="408" t="str">
        <f>'(소유자물건별)'!C92</f>
        <v/>
      </c>
    </row>
    <row r="393" spans="1:1">
      <c r="A393" s="408" t="str">
        <f>'(소유자물건별)'!C93</f>
        <v/>
      </c>
    </row>
    <row r="394" spans="1:1">
      <c r="A394" s="408" t="str">
        <f>'(소유자물건별)'!C94</f>
        <v/>
      </c>
    </row>
    <row r="395" spans="1:1">
      <c r="A395" s="408" t="str">
        <f>'(소유자물건별)'!C95</f>
        <v/>
      </c>
    </row>
    <row r="396" spans="1:1">
      <c r="A396" s="408" t="str">
        <f>'(소유자물건별)'!C96</f>
        <v/>
      </c>
    </row>
    <row r="397" spans="1:1">
      <c r="A397" s="408" t="str">
        <f>'(소유자물건별)'!C97</f>
        <v/>
      </c>
    </row>
    <row r="398" spans="1:1">
      <c r="A398" s="408" t="str">
        <f>'(소유자물건별)'!C98</f>
        <v/>
      </c>
    </row>
    <row r="399" spans="1:1">
      <c r="A399" s="408" t="str">
        <f>'(소유자물건별)'!C99</f>
        <v/>
      </c>
    </row>
    <row r="400" spans="1:1">
      <c r="A400" s="408" t="str">
        <f>'(소유자물건별)'!C100</f>
        <v/>
      </c>
    </row>
    <row r="401" spans="1:1">
      <c r="A401" s="408" t="str">
        <f>'(소유자물건별)'!C101</f>
        <v/>
      </c>
    </row>
    <row r="402" spans="1:1">
      <c r="A402" s="408" t="str">
        <f>'(소유자물건별)'!C102</f>
        <v/>
      </c>
    </row>
    <row r="403" spans="1:1">
      <c r="A403" s="408" t="str">
        <f>'(소유자물건별)'!C103</f>
        <v/>
      </c>
    </row>
    <row r="404" spans="1:1">
      <c r="A404" s="408" t="str">
        <f>'(소유자물건별)'!C104</f>
        <v/>
      </c>
    </row>
    <row r="405" spans="1:1">
      <c r="A405" s="408" t="str">
        <f>'(소유자물건별)'!C105</f>
        <v/>
      </c>
    </row>
    <row r="406" spans="1:1">
      <c r="A406" s="408" t="str">
        <f>'(소유자물건별)'!C106</f>
        <v/>
      </c>
    </row>
    <row r="407" spans="1:1">
      <c r="A407" s="408" t="str">
        <f>'(소유자물건별)'!C107</f>
        <v/>
      </c>
    </row>
    <row r="408" spans="1:1">
      <c r="A408" s="408" t="str">
        <f>'(소유자물건별)'!C108</f>
        <v/>
      </c>
    </row>
    <row r="409" spans="1:1">
      <c r="A409" s="408" t="str">
        <f>'(소유자물건별)'!C109</f>
        <v/>
      </c>
    </row>
    <row r="410" spans="1:1">
      <c r="A410" s="408" t="str">
        <f>'(소유자물건별)'!C110</f>
        <v/>
      </c>
    </row>
    <row r="411" spans="1:1">
      <c r="A411" s="408" t="str">
        <f>'(소유자물건별)'!C111</f>
        <v/>
      </c>
    </row>
    <row r="412" spans="1:1">
      <c r="A412" s="408" t="str">
        <f>'(소유자물건별)'!C112</f>
        <v/>
      </c>
    </row>
    <row r="413" spans="1:1">
      <c r="A413" s="408" t="str">
        <f>'(소유자물건별)'!C113</f>
        <v/>
      </c>
    </row>
    <row r="414" spans="1:1">
      <c r="A414" s="408" t="str">
        <f>'(소유자물건별)'!C114</f>
        <v/>
      </c>
    </row>
    <row r="415" spans="1:1">
      <c r="A415" s="408" t="str">
        <f>'(소유자물건별)'!C115</f>
        <v/>
      </c>
    </row>
    <row r="416" spans="1:1">
      <c r="A416" s="408" t="str">
        <f>'(소유자물건별)'!C116</f>
        <v/>
      </c>
    </row>
    <row r="417" spans="1:1">
      <c r="A417" s="408" t="str">
        <f>'(소유자물건별)'!C117</f>
        <v/>
      </c>
    </row>
    <row r="418" spans="1:1">
      <c r="A418" s="408" t="str">
        <f>'(소유자물건별)'!C118</f>
        <v/>
      </c>
    </row>
    <row r="419" spans="1:1">
      <c r="A419" s="408" t="str">
        <f>'(소유자물건별)'!C119</f>
        <v/>
      </c>
    </row>
    <row r="420" spans="1:1">
      <c r="A420" s="408" t="str">
        <f>'(소유자물건별)'!C120</f>
        <v/>
      </c>
    </row>
    <row r="421" spans="1:1">
      <c r="A421" s="408" t="str">
        <f>'(소유자물건별)'!C121</f>
        <v/>
      </c>
    </row>
    <row r="422" spans="1:1">
      <c r="A422" s="408" t="str">
        <f>'(소유자물건별)'!C122</f>
        <v/>
      </c>
    </row>
    <row r="423" spans="1:1">
      <c r="A423" s="408" t="str">
        <f>'(소유자물건별)'!C123</f>
        <v/>
      </c>
    </row>
    <row r="424" spans="1:1">
      <c r="A424" s="408" t="str">
        <f>'(소유자물건별)'!C124</f>
        <v/>
      </c>
    </row>
    <row r="425" spans="1:1">
      <c r="A425" s="408" t="str">
        <f>'(소유자물건별)'!C125</f>
        <v/>
      </c>
    </row>
    <row r="426" spans="1:1">
      <c r="A426" s="408" t="str">
        <f>'(소유자물건별)'!C126</f>
        <v/>
      </c>
    </row>
    <row r="427" spans="1:1">
      <c r="A427" s="408" t="str">
        <f>'(소유자물건별)'!C127</f>
        <v/>
      </c>
    </row>
    <row r="428" spans="1:1">
      <c r="A428" s="408" t="str">
        <f>'(소유자물건별)'!C128</f>
        <v/>
      </c>
    </row>
    <row r="429" spans="1:1">
      <c r="A429" s="408" t="str">
        <f>'(소유자물건별)'!C129</f>
        <v/>
      </c>
    </row>
    <row r="430" spans="1:1">
      <c r="A430" s="408" t="str">
        <f>'(소유자물건별)'!C130</f>
        <v/>
      </c>
    </row>
    <row r="431" spans="1:1">
      <c r="A431" s="408" t="str">
        <f>'(소유자물건별)'!C131</f>
        <v/>
      </c>
    </row>
    <row r="432" spans="1:1">
      <c r="A432" s="408" t="str">
        <f>'(소유자물건별)'!C132</f>
        <v/>
      </c>
    </row>
    <row r="433" spans="1:1">
      <c r="A433" s="408" t="str">
        <f>'(소유자물건별)'!C133</f>
        <v/>
      </c>
    </row>
    <row r="434" spans="1:1">
      <c r="A434" s="408" t="str">
        <f>'(소유자물건별)'!C134</f>
        <v/>
      </c>
    </row>
    <row r="435" spans="1:1">
      <c r="A435" s="408" t="str">
        <f>'(소유자물건별)'!C135</f>
        <v/>
      </c>
    </row>
    <row r="436" spans="1:1">
      <c r="A436" s="408" t="str">
        <f>'(소유자물건별)'!C136</f>
        <v/>
      </c>
    </row>
    <row r="437" spans="1:1">
      <c r="A437" s="408" t="str">
        <f>'(소유자물건별)'!C137</f>
        <v/>
      </c>
    </row>
    <row r="438" spans="1:1">
      <c r="A438" s="408" t="str">
        <f>'(소유자물건별)'!C138</f>
        <v/>
      </c>
    </row>
    <row r="439" spans="1:1">
      <c r="A439" s="408" t="str">
        <f>'(소유자물건별)'!C139</f>
        <v/>
      </c>
    </row>
    <row r="440" spans="1:1">
      <c r="A440" s="408" t="str">
        <f>'(소유자물건별)'!C140</f>
        <v/>
      </c>
    </row>
    <row r="441" spans="1:1">
      <c r="A441" s="408" t="str">
        <f>'(소유자물건별)'!C141</f>
        <v/>
      </c>
    </row>
    <row r="442" spans="1:1">
      <c r="A442" s="408" t="str">
        <f>'(소유자물건별)'!C142</f>
        <v/>
      </c>
    </row>
    <row r="443" spans="1:1">
      <c r="A443" s="408" t="str">
        <f>'(소유자물건별)'!C143</f>
        <v/>
      </c>
    </row>
    <row r="444" spans="1:1">
      <c r="A444" s="408" t="str">
        <f>'(소유자물건별)'!C144</f>
        <v/>
      </c>
    </row>
    <row r="445" spans="1:1">
      <c r="A445" s="408" t="str">
        <f>'(소유자물건별)'!C145</f>
        <v/>
      </c>
    </row>
    <row r="446" spans="1:1">
      <c r="A446" s="408" t="str">
        <f>'(소유자물건별)'!C146</f>
        <v/>
      </c>
    </row>
    <row r="447" spans="1:1">
      <c r="A447" s="408" t="str">
        <f>'(소유자물건별)'!C147</f>
        <v/>
      </c>
    </row>
    <row r="448" spans="1:1">
      <c r="A448" s="408" t="str">
        <f>'(소유자물건별)'!C148</f>
        <v/>
      </c>
    </row>
    <row r="449" spans="1:1">
      <c r="A449" s="408" t="str">
        <f>'(소유자물건별)'!C149</f>
        <v/>
      </c>
    </row>
    <row r="450" spans="1:1">
      <c r="A450" s="408" t="str">
        <f>'(소유자물건별)'!C150</f>
        <v/>
      </c>
    </row>
    <row r="451" spans="1:1">
      <c r="A451" s="408" t="str">
        <f>'(소유자물건별)'!C151</f>
        <v/>
      </c>
    </row>
    <row r="452" spans="1:1">
      <c r="A452" s="408" t="e">
        <f>'(소유자물건별)'!D2</f>
        <v>#REF!</v>
      </c>
    </row>
    <row r="453" spans="1:1">
      <c r="A453" s="408" t="e">
        <f>'(소유자물건별)'!D3</f>
        <v>#REF!</v>
      </c>
    </row>
    <row r="454" spans="1:1">
      <c r="A454" s="408" t="e">
        <f>'(소유자물건별)'!D4</f>
        <v>#REF!</v>
      </c>
    </row>
    <row r="455" spans="1:1">
      <c r="A455" s="408" t="e">
        <f>'(소유자물건별)'!D5</f>
        <v>#REF!</v>
      </c>
    </row>
    <row r="456" spans="1:1">
      <c r="A456" s="408" t="e">
        <f>'(소유자물건별)'!D6</f>
        <v>#REF!</v>
      </c>
    </row>
    <row r="457" spans="1:1">
      <c r="A457" s="408" t="e">
        <f>'(소유자물건별)'!D7</f>
        <v>#REF!</v>
      </c>
    </row>
    <row r="458" spans="1:1">
      <c r="A458" s="408" t="e">
        <f>'(소유자물건별)'!D8</f>
        <v>#REF!</v>
      </c>
    </row>
    <row r="459" spans="1:1">
      <c r="A459" s="408" t="e">
        <f>'(소유자물건별)'!D9</f>
        <v>#REF!</v>
      </c>
    </row>
    <row r="460" spans="1:1">
      <c r="A460" s="408" t="e">
        <f>'(소유자물건별)'!D10</f>
        <v>#REF!</v>
      </c>
    </row>
    <row r="461" spans="1:1">
      <c r="A461" s="408" t="e">
        <f>'(소유자물건별)'!D11</f>
        <v>#REF!</v>
      </c>
    </row>
    <row r="462" spans="1:1">
      <c r="A462" s="408" t="e">
        <f>'(소유자물건별)'!D12</f>
        <v>#REF!</v>
      </c>
    </row>
    <row r="463" spans="1:1">
      <c r="A463" s="408" t="e">
        <f>'(소유자물건별)'!D13</f>
        <v>#REF!</v>
      </c>
    </row>
    <row r="464" spans="1:1">
      <c r="A464" s="408" t="e">
        <f>'(소유자물건별)'!D14</f>
        <v>#REF!</v>
      </c>
    </row>
    <row r="465" spans="1:1">
      <c r="A465" s="408" t="e">
        <f>'(소유자물건별)'!D15</f>
        <v>#REF!</v>
      </c>
    </row>
    <row r="466" spans="1:1">
      <c r="A466" s="408" t="e">
        <f>'(소유자물건별)'!D16</f>
        <v>#REF!</v>
      </c>
    </row>
    <row r="467" spans="1:1">
      <c r="A467" s="408" t="e">
        <f>'(소유자물건별)'!D17</f>
        <v>#REF!</v>
      </c>
    </row>
    <row r="468" spans="1:1">
      <c r="A468" s="408" t="e">
        <f>'(소유자물건별)'!D18</f>
        <v>#REF!</v>
      </c>
    </row>
    <row r="469" spans="1:1">
      <c r="A469" s="408" t="e">
        <f>'(소유자물건별)'!D19</f>
        <v>#REF!</v>
      </c>
    </row>
    <row r="470" spans="1:1">
      <c r="A470" s="408" t="e">
        <f>'(소유자물건별)'!D20</f>
        <v>#REF!</v>
      </c>
    </row>
    <row r="471" spans="1:1">
      <c r="A471" s="408" t="e">
        <f>'(소유자물건별)'!D21</f>
        <v>#REF!</v>
      </c>
    </row>
    <row r="472" spans="1:1">
      <c r="A472" s="408" t="e">
        <f>'(소유자물건별)'!D22</f>
        <v>#REF!</v>
      </c>
    </row>
    <row r="473" spans="1:1">
      <c r="A473" s="408" t="e">
        <f>'(소유자물건별)'!D23</f>
        <v>#REF!</v>
      </c>
    </row>
    <row r="474" spans="1:1">
      <c r="A474" s="408" t="e">
        <f>'(소유자물건별)'!D24</f>
        <v>#REF!</v>
      </c>
    </row>
    <row r="475" spans="1:1">
      <c r="A475" s="408" t="e">
        <f>'(소유자물건별)'!D25</f>
        <v>#REF!</v>
      </c>
    </row>
    <row r="476" spans="1:1">
      <c r="A476" s="408" t="e">
        <f>'(소유자물건별)'!D26</f>
        <v>#REF!</v>
      </c>
    </row>
    <row r="477" spans="1:1">
      <c r="A477" s="408" t="e">
        <f>'(소유자물건별)'!D27</f>
        <v>#REF!</v>
      </c>
    </row>
    <row r="478" spans="1:1">
      <c r="A478" s="408" t="e">
        <f>'(소유자물건별)'!D28</f>
        <v>#REF!</v>
      </c>
    </row>
    <row r="479" spans="1:1">
      <c r="A479" s="408" t="e">
        <f>'(소유자물건별)'!D29</f>
        <v>#REF!</v>
      </c>
    </row>
    <row r="480" spans="1:1">
      <c r="A480" s="408" t="e">
        <f>'(소유자물건별)'!D30</f>
        <v>#REF!</v>
      </c>
    </row>
    <row r="481" spans="1:1">
      <c r="A481" s="408" t="e">
        <f>'(소유자물건별)'!D31</f>
        <v>#REF!</v>
      </c>
    </row>
    <row r="482" spans="1:1">
      <c r="A482" s="408" t="e">
        <f>'(소유자물건별)'!D32</f>
        <v>#REF!</v>
      </c>
    </row>
    <row r="483" spans="1:1">
      <c r="A483" s="408" t="e">
        <f>'(소유자물건별)'!D33</f>
        <v>#REF!</v>
      </c>
    </row>
    <row r="484" spans="1:1">
      <c r="A484" s="408" t="e">
        <f>'(소유자물건별)'!D34</f>
        <v>#REF!</v>
      </c>
    </row>
    <row r="485" spans="1:1">
      <c r="A485" s="408" t="e">
        <f>'(소유자물건별)'!D35</f>
        <v>#REF!</v>
      </c>
    </row>
    <row r="486" spans="1:1">
      <c r="A486" s="408" t="e">
        <f>'(소유자물건별)'!D36</f>
        <v>#REF!</v>
      </c>
    </row>
    <row r="487" spans="1:1">
      <c r="A487" s="408" t="e">
        <f>'(소유자물건별)'!D37</f>
        <v>#REF!</v>
      </c>
    </row>
    <row r="488" spans="1:1">
      <c r="A488" s="408" t="e">
        <f>'(소유자물건별)'!D38</f>
        <v>#REF!</v>
      </c>
    </row>
    <row r="489" spans="1:1">
      <c r="A489" s="408" t="e">
        <f>'(소유자물건별)'!D39</f>
        <v>#REF!</v>
      </c>
    </row>
    <row r="490" spans="1:1">
      <c r="A490" s="408" t="e">
        <f>'(소유자물건별)'!D40</f>
        <v>#REF!</v>
      </c>
    </row>
    <row r="491" spans="1:1">
      <c r="A491" s="408" t="e">
        <f>'(소유자물건별)'!D41</f>
        <v>#REF!</v>
      </c>
    </row>
    <row r="492" spans="1:1">
      <c r="A492" s="408" t="e">
        <f>'(소유자물건별)'!D42</f>
        <v>#REF!</v>
      </c>
    </row>
    <row r="493" spans="1:1">
      <c r="A493" s="408" t="e">
        <f>'(소유자물건별)'!D43</f>
        <v>#REF!</v>
      </c>
    </row>
    <row r="494" spans="1:1">
      <c r="A494" s="408" t="e">
        <f>'(소유자물건별)'!D44</f>
        <v>#REF!</v>
      </c>
    </row>
    <row r="495" spans="1:1">
      <c r="A495" s="408" t="e">
        <f>'(소유자물건별)'!D45</f>
        <v>#REF!</v>
      </c>
    </row>
    <row r="496" spans="1:1">
      <c r="A496" s="408" t="e">
        <f>'(소유자물건별)'!D46</f>
        <v>#REF!</v>
      </c>
    </row>
    <row r="497" spans="1:1">
      <c r="A497" s="408" t="e">
        <f>'(소유자물건별)'!D47</f>
        <v>#REF!</v>
      </c>
    </row>
    <row r="498" spans="1:1">
      <c r="A498" s="408" t="e">
        <f>'(소유자물건별)'!D48</f>
        <v>#REF!</v>
      </c>
    </row>
    <row r="499" spans="1:1">
      <c r="A499" s="408" t="e">
        <f>'(소유자물건별)'!D49</f>
        <v>#REF!</v>
      </c>
    </row>
    <row r="500" spans="1:1">
      <c r="A500" s="408" t="e">
        <f>'(소유자물건별)'!D50</f>
        <v>#REF!</v>
      </c>
    </row>
    <row r="501" spans="1:1">
      <c r="A501" s="408" t="e">
        <f>'(소유자물건별)'!D51</f>
        <v>#REF!</v>
      </c>
    </row>
    <row r="502" spans="1:1">
      <c r="A502" s="408" t="e">
        <f>'(소유자물건별)'!D52</f>
        <v>#REF!</v>
      </c>
    </row>
    <row r="503" spans="1:1">
      <c r="A503" s="408" t="e">
        <f>'(소유자물건별)'!D53</f>
        <v>#REF!</v>
      </c>
    </row>
    <row r="504" spans="1:1">
      <c r="A504" s="408" t="e">
        <f>'(소유자물건별)'!D54</f>
        <v>#REF!</v>
      </c>
    </row>
    <row r="505" spans="1:1">
      <c r="A505" s="408" t="e">
        <f>'(소유자물건별)'!D55</f>
        <v>#REF!</v>
      </c>
    </row>
    <row r="506" spans="1:1">
      <c r="A506" s="408" t="e">
        <f>'(소유자물건별)'!D56</f>
        <v>#REF!</v>
      </c>
    </row>
    <row r="507" spans="1:1">
      <c r="A507" s="408" t="e">
        <f>'(소유자물건별)'!D57</f>
        <v>#REF!</v>
      </c>
    </row>
    <row r="508" spans="1:1">
      <c r="A508" s="408" t="e">
        <f>'(소유자물건별)'!D58</f>
        <v>#REF!</v>
      </c>
    </row>
    <row r="509" spans="1:1">
      <c r="A509" s="408" t="e">
        <f>'(소유자물건별)'!D59</f>
        <v>#REF!</v>
      </c>
    </row>
    <row r="510" spans="1:1">
      <c r="A510" s="408" t="e">
        <f>'(소유자물건별)'!D60</f>
        <v>#REF!</v>
      </c>
    </row>
    <row r="511" spans="1:1">
      <c r="A511" s="408" t="e">
        <f>'(소유자물건별)'!D61</f>
        <v>#REF!</v>
      </c>
    </row>
    <row r="512" spans="1:1">
      <c r="A512" s="408" t="e">
        <f>'(소유자물건별)'!D62</f>
        <v>#REF!</v>
      </c>
    </row>
    <row r="513" spans="1:1">
      <c r="A513" s="408" t="e">
        <f>'(소유자물건별)'!D63</f>
        <v>#REF!</v>
      </c>
    </row>
    <row r="514" spans="1:1">
      <c r="A514" s="408" t="e">
        <f>'(소유자물건별)'!D64</f>
        <v>#REF!</v>
      </c>
    </row>
    <row r="515" spans="1:1">
      <c r="A515" s="408" t="e">
        <f>'(소유자물건별)'!D65</f>
        <v>#REF!</v>
      </c>
    </row>
    <row r="516" spans="1:1">
      <c r="A516" s="408" t="e">
        <f>'(소유자물건별)'!D66</f>
        <v>#REF!</v>
      </c>
    </row>
    <row r="517" spans="1:1">
      <c r="A517" s="408" t="e">
        <f>'(소유자물건별)'!D67</f>
        <v>#REF!</v>
      </c>
    </row>
    <row r="518" spans="1:1">
      <c r="A518" s="408" t="e">
        <f>'(소유자물건별)'!D68</f>
        <v>#REF!</v>
      </c>
    </row>
    <row r="519" spans="1:1">
      <c r="A519" s="408" t="e">
        <f>'(소유자물건별)'!D69</f>
        <v>#REF!</v>
      </c>
    </row>
    <row r="520" spans="1:1">
      <c r="A520" s="408" t="e">
        <f>'(소유자물건별)'!D70</f>
        <v>#REF!</v>
      </c>
    </row>
    <row r="521" spans="1:1">
      <c r="A521" s="408" t="e">
        <f>'(소유자물건별)'!D71</f>
        <v>#REF!</v>
      </c>
    </row>
    <row r="522" spans="1:1">
      <c r="A522" s="408" t="e">
        <f>'(소유자물건별)'!D72</f>
        <v>#REF!</v>
      </c>
    </row>
    <row r="523" spans="1:1">
      <c r="A523" s="408" t="e">
        <f>'(소유자물건별)'!D73</f>
        <v>#REF!</v>
      </c>
    </row>
    <row r="524" spans="1:1">
      <c r="A524" s="408" t="e">
        <f>'(소유자물건별)'!D74</f>
        <v>#REF!</v>
      </c>
    </row>
    <row r="525" spans="1:1">
      <c r="A525" s="408" t="e">
        <f>'(소유자물건별)'!D75</f>
        <v>#REF!</v>
      </c>
    </row>
    <row r="526" spans="1:1">
      <c r="A526" s="408" t="e">
        <f>'(소유자물건별)'!D76</f>
        <v>#REF!</v>
      </c>
    </row>
    <row r="527" spans="1:1">
      <c r="A527" s="408" t="e">
        <f>'(소유자물건별)'!D77</f>
        <v>#REF!</v>
      </c>
    </row>
    <row r="528" spans="1:1">
      <c r="A528" s="408" t="e">
        <f>'(소유자물건별)'!D78</f>
        <v>#REF!</v>
      </c>
    </row>
    <row r="529" spans="1:1">
      <c r="A529" s="408" t="e">
        <f>'(소유자물건별)'!D79</f>
        <v>#REF!</v>
      </c>
    </row>
    <row r="530" spans="1:1">
      <c r="A530" s="408" t="e">
        <f>'(소유자물건별)'!D80</f>
        <v>#REF!</v>
      </c>
    </row>
    <row r="531" spans="1:1">
      <c r="A531" s="408" t="e">
        <f>'(소유자물건별)'!D81</f>
        <v>#REF!</v>
      </c>
    </row>
    <row r="532" spans="1:1">
      <c r="A532" s="408" t="e">
        <f>'(소유자물건별)'!D82</f>
        <v>#REF!</v>
      </c>
    </row>
    <row r="533" spans="1:1">
      <c r="A533" s="408" t="e">
        <f>'(소유자물건별)'!D83</f>
        <v>#REF!</v>
      </c>
    </row>
    <row r="534" spans="1:1">
      <c r="A534" s="408" t="e">
        <f>'(소유자물건별)'!D84</f>
        <v>#REF!</v>
      </c>
    </row>
    <row r="535" spans="1:1">
      <c r="A535" s="408" t="e">
        <f>'(소유자물건별)'!D85</f>
        <v>#REF!</v>
      </c>
    </row>
    <row r="536" spans="1:1">
      <c r="A536" s="408" t="e">
        <f>'(소유자물건별)'!D86</f>
        <v>#REF!</v>
      </c>
    </row>
    <row r="537" spans="1:1">
      <c r="A537" s="408" t="e">
        <f>'(소유자물건별)'!D87</f>
        <v>#REF!</v>
      </c>
    </row>
    <row r="538" spans="1:1">
      <c r="A538" s="408" t="e">
        <f>'(소유자물건별)'!D88</f>
        <v>#REF!</v>
      </c>
    </row>
    <row r="539" spans="1:1">
      <c r="A539" s="408" t="e">
        <f>'(소유자물건별)'!D89</f>
        <v>#REF!</v>
      </c>
    </row>
    <row r="540" spans="1:1">
      <c r="A540" s="408" t="e">
        <f>'(소유자물건별)'!D90</f>
        <v>#REF!</v>
      </c>
    </row>
    <row r="541" spans="1:1">
      <c r="A541" s="408" t="e">
        <f>'(소유자물건별)'!D91</f>
        <v>#REF!</v>
      </c>
    </row>
    <row r="542" spans="1:1">
      <c r="A542" s="408" t="e">
        <f>'(소유자물건별)'!D92</f>
        <v>#REF!</v>
      </c>
    </row>
    <row r="543" spans="1:1">
      <c r="A543" s="408" t="e">
        <f>'(소유자물건별)'!D93</f>
        <v>#REF!</v>
      </c>
    </row>
    <row r="544" spans="1:1">
      <c r="A544" s="408" t="e">
        <f>'(소유자물건별)'!D94</f>
        <v>#REF!</v>
      </c>
    </row>
    <row r="545" spans="1:1">
      <c r="A545" s="408" t="e">
        <f>'(소유자물건별)'!D95</f>
        <v>#REF!</v>
      </c>
    </row>
    <row r="546" spans="1:1">
      <c r="A546" s="408" t="e">
        <f>'(소유자물건별)'!D96</f>
        <v>#REF!</v>
      </c>
    </row>
    <row r="547" spans="1:1">
      <c r="A547" s="408" t="e">
        <f>'(소유자물건별)'!D97</f>
        <v>#REF!</v>
      </c>
    </row>
    <row r="548" spans="1:1">
      <c r="A548" s="408" t="e">
        <f>'(소유자물건별)'!D98</f>
        <v>#REF!</v>
      </c>
    </row>
    <row r="549" spans="1:1">
      <c r="A549" s="408" t="e">
        <f>'(소유자물건별)'!D99</f>
        <v>#REF!</v>
      </c>
    </row>
    <row r="550" spans="1:1">
      <c r="A550" s="408" t="e">
        <f>'(소유자물건별)'!D100</f>
        <v>#REF!</v>
      </c>
    </row>
    <row r="551" spans="1:1">
      <c r="A551" s="408" t="e">
        <f>'(소유자물건별)'!D101</f>
        <v>#REF!</v>
      </c>
    </row>
    <row r="552" spans="1:1">
      <c r="A552" s="408" t="e">
        <f>'(소유자물건별)'!D102</f>
        <v>#REF!</v>
      </c>
    </row>
    <row r="553" spans="1:1">
      <c r="A553" s="408" t="e">
        <f>'(소유자물건별)'!D103</f>
        <v>#REF!</v>
      </c>
    </row>
    <row r="554" spans="1:1">
      <c r="A554" s="408" t="e">
        <f>'(소유자물건별)'!D104</f>
        <v>#REF!</v>
      </c>
    </row>
    <row r="555" spans="1:1">
      <c r="A555" s="408" t="e">
        <f>'(소유자물건별)'!D105</f>
        <v>#REF!</v>
      </c>
    </row>
    <row r="556" spans="1:1">
      <c r="A556" s="408" t="e">
        <f>'(소유자물건별)'!D106</f>
        <v>#REF!</v>
      </c>
    </row>
    <row r="557" spans="1:1">
      <c r="A557" s="408" t="e">
        <f>'(소유자물건별)'!D107</f>
        <v>#REF!</v>
      </c>
    </row>
    <row r="558" spans="1:1">
      <c r="A558" s="408" t="e">
        <f>'(소유자물건별)'!D108</f>
        <v>#REF!</v>
      </c>
    </row>
    <row r="559" spans="1:1">
      <c r="A559" s="408" t="e">
        <f>'(소유자물건별)'!D109</f>
        <v>#REF!</v>
      </c>
    </row>
    <row r="560" spans="1:1">
      <c r="A560" s="408" t="e">
        <f>'(소유자물건별)'!D110</f>
        <v>#REF!</v>
      </c>
    </row>
    <row r="561" spans="1:1">
      <c r="A561" s="408" t="e">
        <f>'(소유자물건별)'!D111</f>
        <v>#REF!</v>
      </c>
    </row>
    <row r="562" spans="1:1">
      <c r="A562" s="408" t="e">
        <f>'(소유자물건별)'!D112</f>
        <v>#REF!</v>
      </c>
    </row>
    <row r="563" spans="1:1">
      <c r="A563" s="408" t="e">
        <f>'(소유자물건별)'!D113</f>
        <v>#REF!</v>
      </c>
    </row>
    <row r="564" spans="1:1">
      <c r="A564" s="408" t="e">
        <f>'(소유자물건별)'!D114</f>
        <v>#REF!</v>
      </c>
    </row>
    <row r="565" spans="1:1">
      <c r="A565" s="408" t="e">
        <f>'(소유자물건별)'!D115</f>
        <v>#REF!</v>
      </c>
    </row>
    <row r="566" spans="1:1">
      <c r="A566" s="408" t="e">
        <f>'(소유자물건별)'!D116</f>
        <v>#REF!</v>
      </c>
    </row>
    <row r="567" spans="1:1">
      <c r="A567" s="408" t="e">
        <f>'(소유자물건별)'!D117</f>
        <v>#REF!</v>
      </c>
    </row>
    <row r="568" spans="1:1">
      <c r="A568" s="408" t="e">
        <f>'(소유자물건별)'!D118</f>
        <v>#REF!</v>
      </c>
    </row>
    <row r="569" spans="1:1">
      <c r="A569" s="408" t="e">
        <f>'(소유자물건별)'!D119</f>
        <v>#REF!</v>
      </c>
    </row>
    <row r="570" spans="1:1">
      <c r="A570" s="408" t="e">
        <f>'(소유자물건별)'!D120</f>
        <v>#REF!</v>
      </c>
    </row>
    <row r="571" spans="1:1">
      <c r="A571" s="408" t="e">
        <f>'(소유자물건별)'!D121</f>
        <v>#REF!</v>
      </c>
    </row>
    <row r="572" spans="1:1">
      <c r="A572" s="408" t="e">
        <f>'(소유자물건별)'!D122</f>
        <v>#REF!</v>
      </c>
    </row>
    <row r="573" spans="1:1">
      <c r="A573" s="408" t="e">
        <f>'(소유자물건별)'!D123</f>
        <v>#REF!</v>
      </c>
    </row>
    <row r="574" spans="1:1">
      <c r="A574" s="408" t="e">
        <f>'(소유자물건별)'!D124</f>
        <v>#REF!</v>
      </c>
    </row>
    <row r="575" spans="1:1">
      <c r="A575" s="408" t="e">
        <f>'(소유자물건별)'!D125</f>
        <v>#REF!</v>
      </c>
    </row>
    <row r="576" spans="1:1">
      <c r="A576" s="408" t="e">
        <f>'(소유자물건별)'!D126</f>
        <v>#REF!</v>
      </c>
    </row>
    <row r="577" spans="1:1">
      <c r="A577" s="408" t="e">
        <f>'(소유자물건별)'!D127</f>
        <v>#REF!</v>
      </c>
    </row>
    <row r="578" spans="1:1">
      <c r="A578" s="408" t="e">
        <f>'(소유자물건별)'!D128</f>
        <v>#REF!</v>
      </c>
    </row>
    <row r="579" spans="1:1">
      <c r="A579" s="408" t="e">
        <f>'(소유자물건별)'!D129</f>
        <v>#REF!</v>
      </c>
    </row>
    <row r="580" spans="1:1">
      <c r="A580" s="408" t="e">
        <f>'(소유자물건별)'!D130</f>
        <v>#REF!</v>
      </c>
    </row>
    <row r="581" spans="1:1">
      <c r="A581" s="408" t="e">
        <f>'(소유자물건별)'!D131</f>
        <v>#REF!</v>
      </c>
    </row>
    <row r="582" spans="1:1">
      <c r="A582" s="408" t="e">
        <f>'(소유자물건별)'!D132</f>
        <v>#REF!</v>
      </c>
    </row>
    <row r="583" spans="1:1">
      <c r="A583" s="408" t="e">
        <f>'(소유자물건별)'!D133</f>
        <v>#REF!</v>
      </c>
    </row>
    <row r="584" spans="1:1">
      <c r="A584" s="408" t="e">
        <f>'(소유자물건별)'!D134</f>
        <v>#REF!</v>
      </c>
    </row>
    <row r="585" spans="1:1">
      <c r="A585" s="408" t="e">
        <f>'(소유자물건별)'!D135</f>
        <v>#REF!</v>
      </c>
    </row>
    <row r="586" spans="1:1">
      <c r="A586" s="408" t="e">
        <f>'(소유자물건별)'!D136</f>
        <v>#REF!</v>
      </c>
    </row>
    <row r="587" spans="1:1">
      <c r="A587" s="408" t="e">
        <f>'(소유자물건별)'!D137</f>
        <v>#REF!</v>
      </c>
    </row>
    <row r="588" spans="1:1">
      <c r="A588" s="408" t="e">
        <f>'(소유자물건별)'!D138</f>
        <v>#REF!</v>
      </c>
    </row>
    <row r="589" spans="1:1">
      <c r="A589" s="408" t="e">
        <f>'(소유자물건별)'!D139</f>
        <v>#REF!</v>
      </c>
    </row>
    <row r="590" spans="1:1">
      <c r="A590" s="408" t="e">
        <f>'(소유자물건별)'!D140</f>
        <v>#REF!</v>
      </c>
    </row>
    <row r="591" spans="1:1">
      <c r="A591" s="408" t="e">
        <f>'(소유자물건별)'!D141</f>
        <v>#REF!</v>
      </c>
    </row>
    <row r="592" spans="1:1">
      <c r="A592" s="408" t="e">
        <f>'(소유자물건별)'!D142</f>
        <v>#REF!</v>
      </c>
    </row>
    <row r="593" spans="1:1">
      <c r="A593" s="408" t="e">
        <f>'(소유자물건별)'!D143</f>
        <v>#REF!</v>
      </c>
    </row>
    <row r="594" spans="1:1">
      <c r="A594" s="408" t="e">
        <f>'(소유자물건별)'!D144</f>
        <v>#REF!</v>
      </c>
    </row>
    <row r="595" spans="1:1">
      <c r="A595" s="408" t="e">
        <f>'(소유자물건별)'!D145</f>
        <v>#REF!</v>
      </c>
    </row>
    <row r="596" spans="1:1">
      <c r="A596" s="408" t="e">
        <f>'(소유자물건별)'!D146</f>
        <v>#REF!</v>
      </c>
    </row>
    <row r="597" spans="1:1">
      <c r="A597" s="408" t="e">
        <f>'(소유자물건별)'!D147</f>
        <v>#REF!</v>
      </c>
    </row>
    <row r="598" spans="1:1">
      <c r="A598" s="408" t="e">
        <f>'(소유자물건별)'!D148</f>
        <v>#REF!</v>
      </c>
    </row>
    <row r="599" spans="1:1">
      <c r="A599" s="408" t="e">
        <f>'(소유자물건별)'!D149</f>
        <v>#REF!</v>
      </c>
    </row>
    <row r="600" spans="1:1">
      <c r="A600" s="408" t="e">
        <f>'(소유자물건별)'!D150</f>
        <v>#REF!</v>
      </c>
    </row>
    <row r="601" spans="1:1">
      <c r="A601" s="408" t="e">
        <f>'(소유자물건별)'!D151</f>
        <v>#REF!</v>
      </c>
    </row>
    <row r="602" spans="1:1">
      <c r="A602" s="408" t="e">
        <f>'(소유자물건별)'!E2</f>
        <v>#REF!</v>
      </c>
    </row>
    <row r="603" spans="1:1">
      <c r="A603" s="408" t="e">
        <f>'(소유자물건별)'!E3</f>
        <v>#REF!</v>
      </c>
    </row>
    <row r="604" spans="1:1">
      <c r="A604" s="408" t="e">
        <f>'(소유자물건별)'!E4</f>
        <v>#REF!</v>
      </c>
    </row>
    <row r="605" spans="1:1">
      <c r="A605" s="408" t="e">
        <f>'(소유자물건별)'!E5</f>
        <v>#REF!</v>
      </c>
    </row>
    <row r="606" spans="1:1">
      <c r="A606" s="408" t="e">
        <f>'(소유자물건별)'!E6</f>
        <v>#REF!</v>
      </c>
    </row>
    <row r="607" spans="1:1">
      <c r="A607" s="408" t="e">
        <f>'(소유자물건별)'!E7</f>
        <v>#REF!</v>
      </c>
    </row>
    <row r="608" spans="1:1">
      <c r="A608" s="408" t="e">
        <f>'(소유자물건별)'!E8</f>
        <v>#REF!</v>
      </c>
    </row>
    <row r="609" spans="1:1">
      <c r="A609" s="408" t="e">
        <f>'(소유자물건별)'!E9</f>
        <v>#REF!</v>
      </c>
    </row>
    <row r="610" spans="1:1">
      <c r="A610" s="408" t="e">
        <f>'(소유자물건별)'!E10</f>
        <v>#REF!</v>
      </c>
    </row>
    <row r="611" spans="1:1">
      <c r="A611" s="408" t="e">
        <f>'(소유자물건별)'!E11</f>
        <v>#REF!</v>
      </c>
    </row>
    <row r="612" spans="1:1">
      <c r="A612" s="408" t="e">
        <f>'(소유자물건별)'!E12</f>
        <v>#REF!</v>
      </c>
    </row>
    <row r="613" spans="1:1">
      <c r="A613" s="408" t="e">
        <f>'(소유자물건별)'!E13</f>
        <v>#REF!</v>
      </c>
    </row>
    <row r="614" spans="1:1">
      <c r="A614" s="408" t="e">
        <f>'(소유자물건별)'!E14</f>
        <v>#REF!</v>
      </c>
    </row>
    <row r="615" spans="1:1">
      <c r="A615" s="408" t="e">
        <f>'(소유자물건별)'!E15</f>
        <v>#REF!</v>
      </c>
    </row>
    <row r="616" spans="1:1">
      <c r="A616" s="408" t="e">
        <f>'(소유자물건별)'!E16</f>
        <v>#REF!</v>
      </c>
    </row>
    <row r="617" spans="1:1">
      <c r="A617" s="408" t="e">
        <f>'(소유자물건별)'!E17</f>
        <v>#REF!</v>
      </c>
    </row>
    <row r="618" spans="1:1">
      <c r="A618" s="408" t="e">
        <f>'(소유자물건별)'!E18</f>
        <v>#REF!</v>
      </c>
    </row>
    <row r="619" spans="1:1">
      <c r="A619" s="408" t="e">
        <f>'(소유자물건별)'!E19</f>
        <v>#REF!</v>
      </c>
    </row>
    <row r="620" spans="1:1">
      <c r="A620" s="408" t="e">
        <f>'(소유자물건별)'!E20</f>
        <v>#REF!</v>
      </c>
    </row>
    <row r="621" spans="1:1">
      <c r="A621" s="408" t="e">
        <f>'(소유자물건별)'!E21</f>
        <v>#REF!</v>
      </c>
    </row>
    <row r="622" spans="1:1">
      <c r="A622" s="408" t="e">
        <f>'(소유자물건별)'!E22</f>
        <v>#REF!</v>
      </c>
    </row>
    <row r="623" spans="1:1">
      <c r="A623" s="408" t="e">
        <f>'(소유자물건별)'!E23</f>
        <v>#REF!</v>
      </c>
    </row>
    <row r="624" spans="1:1">
      <c r="A624" s="408" t="e">
        <f>'(소유자물건별)'!E24</f>
        <v>#REF!</v>
      </c>
    </row>
    <row r="625" spans="1:1">
      <c r="A625" s="408" t="e">
        <f>'(소유자물건별)'!E25</f>
        <v>#REF!</v>
      </c>
    </row>
    <row r="626" spans="1:1">
      <c r="A626" s="408" t="e">
        <f>'(소유자물건별)'!E26</f>
        <v>#REF!</v>
      </c>
    </row>
    <row r="627" spans="1:1">
      <c r="A627" s="408" t="e">
        <f>'(소유자물건별)'!E27</f>
        <v>#REF!</v>
      </c>
    </row>
    <row r="628" spans="1:1">
      <c r="A628" s="408" t="e">
        <f>'(소유자물건별)'!E28</f>
        <v>#REF!</v>
      </c>
    </row>
    <row r="629" spans="1:1">
      <c r="A629" s="408" t="e">
        <f>'(소유자물건별)'!E29</f>
        <v>#REF!</v>
      </c>
    </row>
    <row r="630" spans="1:1">
      <c r="A630" s="408" t="e">
        <f>'(소유자물건별)'!E30</f>
        <v>#REF!</v>
      </c>
    </row>
    <row r="631" spans="1:1">
      <c r="A631" s="408" t="e">
        <f>'(소유자물건별)'!E31</f>
        <v>#REF!</v>
      </c>
    </row>
    <row r="632" spans="1:1">
      <c r="A632" s="408" t="e">
        <f>'(소유자물건별)'!E32</f>
        <v>#REF!</v>
      </c>
    </row>
    <row r="633" spans="1:1">
      <c r="A633" s="408" t="e">
        <f>'(소유자물건별)'!E33</f>
        <v>#REF!</v>
      </c>
    </row>
    <row r="634" spans="1:1">
      <c r="A634" s="408" t="e">
        <f>'(소유자물건별)'!E34</f>
        <v>#REF!</v>
      </c>
    </row>
    <row r="635" spans="1:1">
      <c r="A635" s="408" t="e">
        <f>'(소유자물건별)'!E35</f>
        <v>#REF!</v>
      </c>
    </row>
    <row r="636" spans="1:1">
      <c r="A636" s="408" t="e">
        <f>'(소유자물건별)'!E36</f>
        <v>#REF!</v>
      </c>
    </row>
    <row r="637" spans="1:1">
      <c r="A637" s="408" t="e">
        <f>'(소유자물건별)'!E37</f>
        <v>#REF!</v>
      </c>
    </row>
    <row r="638" spans="1:1">
      <c r="A638" s="408" t="e">
        <f>'(소유자물건별)'!E38</f>
        <v>#REF!</v>
      </c>
    </row>
    <row r="639" spans="1:1">
      <c r="A639" s="408" t="e">
        <f>'(소유자물건별)'!E39</f>
        <v>#REF!</v>
      </c>
    </row>
    <row r="640" spans="1:1">
      <c r="A640" s="408" t="e">
        <f>'(소유자물건별)'!E40</f>
        <v>#REF!</v>
      </c>
    </row>
    <row r="641" spans="1:1">
      <c r="A641" s="408" t="e">
        <f>'(소유자물건별)'!E41</f>
        <v>#REF!</v>
      </c>
    </row>
    <row r="642" spans="1:1">
      <c r="A642" s="408" t="e">
        <f>'(소유자물건별)'!E42</f>
        <v>#REF!</v>
      </c>
    </row>
    <row r="643" spans="1:1">
      <c r="A643" s="408" t="e">
        <f>'(소유자물건별)'!E43</f>
        <v>#REF!</v>
      </c>
    </row>
    <row r="644" spans="1:1">
      <c r="A644" s="408" t="e">
        <f>'(소유자물건별)'!E44</f>
        <v>#REF!</v>
      </c>
    </row>
    <row r="645" spans="1:1">
      <c r="A645" s="408" t="e">
        <f>'(소유자물건별)'!E45</f>
        <v>#REF!</v>
      </c>
    </row>
    <row r="646" spans="1:1">
      <c r="A646" s="408" t="e">
        <f>'(소유자물건별)'!E46</f>
        <v>#REF!</v>
      </c>
    </row>
    <row r="647" spans="1:1">
      <c r="A647" s="408" t="e">
        <f>'(소유자물건별)'!E47</f>
        <v>#REF!</v>
      </c>
    </row>
    <row r="648" spans="1:1">
      <c r="A648" s="408" t="e">
        <f>'(소유자물건별)'!E48</f>
        <v>#REF!</v>
      </c>
    </row>
    <row r="649" spans="1:1">
      <c r="A649" s="408" t="e">
        <f>'(소유자물건별)'!E49</f>
        <v>#REF!</v>
      </c>
    </row>
    <row r="650" spans="1:1">
      <c r="A650" s="408" t="e">
        <f>'(소유자물건별)'!E50</f>
        <v>#REF!</v>
      </c>
    </row>
    <row r="651" spans="1:1">
      <c r="A651" s="408" t="e">
        <f>'(소유자물건별)'!E51</f>
        <v>#REF!</v>
      </c>
    </row>
    <row r="652" spans="1:1">
      <c r="A652" s="408" t="e">
        <f>'(소유자물건별)'!E52</f>
        <v>#REF!</v>
      </c>
    </row>
    <row r="653" spans="1:1">
      <c r="A653" s="408" t="e">
        <f>'(소유자물건별)'!E53</f>
        <v>#REF!</v>
      </c>
    </row>
    <row r="654" spans="1:1">
      <c r="A654" s="408" t="e">
        <f>'(소유자물건별)'!E54</f>
        <v>#REF!</v>
      </c>
    </row>
    <row r="655" spans="1:1">
      <c r="A655" s="408" t="e">
        <f>'(소유자물건별)'!E55</f>
        <v>#REF!</v>
      </c>
    </row>
    <row r="656" spans="1:1">
      <c r="A656" s="408" t="e">
        <f>'(소유자물건별)'!E56</f>
        <v>#REF!</v>
      </c>
    </row>
    <row r="657" spans="1:1">
      <c r="A657" s="408" t="e">
        <f>'(소유자물건별)'!E57</f>
        <v>#REF!</v>
      </c>
    </row>
    <row r="658" spans="1:1">
      <c r="A658" s="408" t="e">
        <f>'(소유자물건별)'!E58</f>
        <v>#REF!</v>
      </c>
    </row>
    <row r="659" spans="1:1">
      <c r="A659" s="408" t="e">
        <f>'(소유자물건별)'!E59</f>
        <v>#REF!</v>
      </c>
    </row>
    <row r="660" spans="1:1">
      <c r="A660" s="408" t="e">
        <f>'(소유자물건별)'!E60</f>
        <v>#REF!</v>
      </c>
    </row>
    <row r="661" spans="1:1">
      <c r="A661" s="408" t="e">
        <f>'(소유자물건별)'!E61</f>
        <v>#REF!</v>
      </c>
    </row>
    <row r="662" spans="1:1">
      <c r="A662" s="408" t="e">
        <f>'(소유자물건별)'!E62</f>
        <v>#REF!</v>
      </c>
    </row>
    <row r="663" spans="1:1">
      <c r="A663" s="408" t="e">
        <f>'(소유자물건별)'!E63</f>
        <v>#REF!</v>
      </c>
    </row>
    <row r="664" spans="1:1">
      <c r="A664" s="408" t="e">
        <f>'(소유자물건별)'!E64</f>
        <v>#REF!</v>
      </c>
    </row>
    <row r="665" spans="1:1">
      <c r="A665" s="408" t="e">
        <f>'(소유자물건별)'!E65</f>
        <v>#REF!</v>
      </c>
    </row>
    <row r="666" spans="1:1">
      <c r="A666" s="408" t="e">
        <f>'(소유자물건별)'!E66</f>
        <v>#REF!</v>
      </c>
    </row>
    <row r="667" spans="1:1">
      <c r="A667" s="408" t="e">
        <f>'(소유자물건별)'!E67</f>
        <v>#REF!</v>
      </c>
    </row>
    <row r="668" spans="1:1">
      <c r="A668" s="408" t="e">
        <f>'(소유자물건별)'!E68</f>
        <v>#REF!</v>
      </c>
    </row>
    <row r="669" spans="1:1">
      <c r="A669" s="408" t="e">
        <f>'(소유자물건별)'!E69</f>
        <v>#REF!</v>
      </c>
    </row>
    <row r="670" spans="1:1">
      <c r="A670" s="408" t="e">
        <f>'(소유자물건별)'!E70</f>
        <v>#REF!</v>
      </c>
    </row>
    <row r="671" spans="1:1">
      <c r="A671" s="408" t="e">
        <f>'(소유자물건별)'!E71</f>
        <v>#REF!</v>
      </c>
    </row>
    <row r="672" spans="1:1">
      <c r="A672" s="408" t="e">
        <f>'(소유자물건별)'!E72</f>
        <v>#REF!</v>
      </c>
    </row>
    <row r="673" spans="1:1">
      <c r="A673" s="408" t="e">
        <f>'(소유자물건별)'!E73</f>
        <v>#REF!</v>
      </c>
    </row>
    <row r="674" spans="1:1">
      <c r="A674" s="408" t="e">
        <f>'(소유자물건별)'!E74</f>
        <v>#REF!</v>
      </c>
    </row>
    <row r="675" spans="1:1">
      <c r="A675" s="408" t="e">
        <f>'(소유자물건별)'!E75</f>
        <v>#REF!</v>
      </c>
    </row>
    <row r="676" spans="1:1">
      <c r="A676" s="408" t="e">
        <f>'(소유자물건별)'!E76</f>
        <v>#REF!</v>
      </c>
    </row>
    <row r="677" spans="1:1">
      <c r="A677" s="408" t="e">
        <f>'(소유자물건별)'!E77</f>
        <v>#REF!</v>
      </c>
    </row>
    <row r="678" spans="1:1">
      <c r="A678" s="408" t="e">
        <f>'(소유자물건별)'!E78</f>
        <v>#REF!</v>
      </c>
    </row>
    <row r="679" spans="1:1">
      <c r="A679" s="408" t="e">
        <f>'(소유자물건별)'!E79</f>
        <v>#REF!</v>
      </c>
    </row>
    <row r="680" spans="1:1">
      <c r="A680" s="408" t="e">
        <f>'(소유자물건별)'!E80</f>
        <v>#REF!</v>
      </c>
    </row>
    <row r="681" spans="1:1">
      <c r="A681" s="408" t="e">
        <f>'(소유자물건별)'!E81</f>
        <v>#REF!</v>
      </c>
    </row>
    <row r="682" spans="1:1">
      <c r="A682" s="408" t="e">
        <f>'(소유자물건별)'!E82</f>
        <v>#REF!</v>
      </c>
    </row>
    <row r="683" spans="1:1">
      <c r="A683" s="408" t="e">
        <f>'(소유자물건별)'!E83</f>
        <v>#REF!</v>
      </c>
    </row>
    <row r="684" spans="1:1">
      <c r="A684" s="408" t="e">
        <f>'(소유자물건별)'!E84</f>
        <v>#REF!</v>
      </c>
    </row>
    <row r="685" spans="1:1">
      <c r="A685" s="408" t="e">
        <f>'(소유자물건별)'!E85</f>
        <v>#REF!</v>
      </c>
    </row>
    <row r="686" spans="1:1">
      <c r="A686" s="408" t="e">
        <f>'(소유자물건별)'!E86</f>
        <v>#REF!</v>
      </c>
    </row>
    <row r="687" spans="1:1">
      <c r="A687" s="408" t="e">
        <f>'(소유자물건별)'!E87</f>
        <v>#REF!</v>
      </c>
    </row>
    <row r="688" spans="1:1">
      <c r="A688" s="408" t="e">
        <f>'(소유자물건별)'!E88</f>
        <v>#REF!</v>
      </c>
    </row>
    <row r="689" spans="1:1">
      <c r="A689" s="408" t="e">
        <f>'(소유자물건별)'!E89</f>
        <v>#REF!</v>
      </c>
    </row>
    <row r="690" spans="1:1">
      <c r="A690" s="408" t="e">
        <f>'(소유자물건별)'!E90</f>
        <v>#REF!</v>
      </c>
    </row>
    <row r="691" spans="1:1">
      <c r="A691" s="408" t="e">
        <f>'(소유자물건별)'!E91</f>
        <v>#REF!</v>
      </c>
    </row>
    <row r="692" spans="1:1">
      <c r="A692" s="408" t="e">
        <f>'(소유자물건별)'!E92</f>
        <v>#REF!</v>
      </c>
    </row>
    <row r="693" spans="1:1">
      <c r="A693" s="408" t="e">
        <f>'(소유자물건별)'!E93</f>
        <v>#REF!</v>
      </c>
    </row>
    <row r="694" spans="1:1">
      <c r="A694" s="408" t="e">
        <f>'(소유자물건별)'!E94</f>
        <v>#REF!</v>
      </c>
    </row>
    <row r="695" spans="1:1">
      <c r="A695" s="408" t="e">
        <f>'(소유자물건별)'!E95</f>
        <v>#REF!</v>
      </c>
    </row>
    <row r="696" spans="1:1">
      <c r="A696" s="408" t="e">
        <f>'(소유자물건별)'!E96</f>
        <v>#REF!</v>
      </c>
    </row>
    <row r="697" spans="1:1">
      <c r="A697" s="408" t="e">
        <f>'(소유자물건별)'!E97</f>
        <v>#REF!</v>
      </c>
    </row>
    <row r="698" spans="1:1">
      <c r="A698" s="408" t="e">
        <f>'(소유자물건별)'!E98</f>
        <v>#REF!</v>
      </c>
    </row>
    <row r="699" spans="1:1">
      <c r="A699" s="408" t="e">
        <f>'(소유자물건별)'!E99</f>
        <v>#REF!</v>
      </c>
    </row>
    <row r="700" spans="1:1">
      <c r="A700" s="408" t="e">
        <f>'(소유자물건별)'!E100</f>
        <v>#REF!</v>
      </c>
    </row>
    <row r="701" spans="1:1">
      <c r="A701" s="408" t="e">
        <f>'(소유자물건별)'!E101</f>
        <v>#REF!</v>
      </c>
    </row>
    <row r="702" spans="1:1">
      <c r="A702" s="408" t="e">
        <f>'(소유자물건별)'!E102</f>
        <v>#REF!</v>
      </c>
    </row>
    <row r="703" spans="1:1">
      <c r="A703" s="408" t="e">
        <f>'(소유자물건별)'!E103</f>
        <v>#REF!</v>
      </c>
    </row>
    <row r="704" spans="1:1">
      <c r="A704" s="408" t="e">
        <f>'(소유자물건별)'!E104</f>
        <v>#REF!</v>
      </c>
    </row>
    <row r="705" spans="1:1">
      <c r="A705" s="408" t="e">
        <f>'(소유자물건별)'!E105</f>
        <v>#REF!</v>
      </c>
    </row>
    <row r="706" spans="1:1">
      <c r="A706" s="408" t="e">
        <f>'(소유자물건별)'!E106</f>
        <v>#REF!</v>
      </c>
    </row>
    <row r="707" spans="1:1">
      <c r="A707" s="408" t="e">
        <f>'(소유자물건별)'!E107</f>
        <v>#REF!</v>
      </c>
    </row>
    <row r="708" spans="1:1">
      <c r="A708" s="408" t="e">
        <f>'(소유자물건별)'!E108</f>
        <v>#REF!</v>
      </c>
    </row>
    <row r="709" spans="1:1">
      <c r="A709" s="408" t="e">
        <f>'(소유자물건별)'!E109</f>
        <v>#REF!</v>
      </c>
    </row>
    <row r="710" spans="1:1">
      <c r="A710" s="408" t="e">
        <f>'(소유자물건별)'!E110</f>
        <v>#REF!</v>
      </c>
    </row>
    <row r="711" spans="1:1">
      <c r="A711" s="408" t="e">
        <f>'(소유자물건별)'!E111</f>
        <v>#REF!</v>
      </c>
    </row>
    <row r="712" spans="1:1">
      <c r="A712" s="408" t="e">
        <f>'(소유자물건별)'!E112</f>
        <v>#REF!</v>
      </c>
    </row>
    <row r="713" spans="1:1">
      <c r="A713" s="408" t="e">
        <f>'(소유자물건별)'!E113</f>
        <v>#REF!</v>
      </c>
    </row>
    <row r="714" spans="1:1">
      <c r="A714" s="408" t="e">
        <f>'(소유자물건별)'!E114</f>
        <v>#REF!</v>
      </c>
    </row>
    <row r="715" spans="1:1">
      <c r="A715" s="408" t="e">
        <f>'(소유자물건별)'!E115</f>
        <v>#REF!</v>
      </c>
    </row>
    <row r="716" spans="1:1">
      <c r="A716" s="408" t="e">
        <f>'(소유자물건별)'!E116</f>
        <v>#REF!</v>
      </c>
    </row>
    <row r="717" spans="1:1">
      <c r="A717" s="408" t="e">
        <f>'(소유자물건별)'!E117</f>
        <v>#REF!</v>
      </c>
    </row>
    <row r="718" spans="1:1">
      <c r="A718" s="408" t="e">
        <f>'(소유자물건별)'!E118</f>
        <v>#REF!</v>
      </c>
    </row>
    <row r="719" spans="1:1">
      <c r="A719" s="408" t="e">
        <f>'(소유자물건별)'!E119</f>
        <v>#REF!</v>
      </c>
    </row>
    <row r="720" spans="1:1">
      <c r="A720" s="408" t="e">
        <f>'(소유자물건별)'!E120</f>
        <v>#REF!</v>
      </c>
    </row>
    <row r="721" spans="1:1">
      <c r="A721" s="408" t="e">
        <f>'(소유자물건별)'!E121</f>
        <v>#REF!</v>
      </c>
    </row>
    <row r="722" spans="1:1">
      <c r="A722" s="408" t="e">
        <f>'(소유자물건별)'!E122</f>
        <v>#REF!</v>
      </c>
    </row>
    <row r="723" spans="1:1">
      <c r="A723" s="408" t="e">
        <f>'(소유자물건별)'!E123</f>
        <v>#REF!</v>
      </c>
    </row>
    <row r="724" spans="1:1">
      <c r="A724" s="408" t="e">
        <f>'(소유자물건별)'!E124</f>
        <v>#REF!</v>
      </c>
    </row>
    <row r="725" spans="1:1">
      <c r="A725" s="408" t="e">
        <f>'(소유자물건별)'!E125</f>
        <v>#REF!</v>
      </c>
    </row>
    <row r="726" spans="1:1">
      <c r="A726" s="408" t="e">
        <f>'(소유자물건별)'!E126</f>
        <v>#REF!</v>
      </c>
    </row>
    <row r="727" spans="1:1">
      <c r="A727" s="408" t="e">
        <f>'(소유자물건별)'!E127</f>
        <v>#REF!</v>
      </c>
    </row>
    <row r="728" spans="1:1">
      <c r="A728" s="408" t="e">
        <f>'(소유자물건별)'!E128</f>
        <v>#REF!</v>
      </c>
    </row>
    <row r="729" spans="1:1">
      <c r="A729" s="408" t="e">
        <f>'(소유자물건별)'!E129</f>
        <v>#REF!</v>
      </c>
    </row>
    <row r="730" spans="1:1">
      <c r="A730" s="408" t="e">
        <f>'(소유자물건별)'!E130</f>
        <v>#REF!</v>
      </c>
    </row>
    <row r="731" spans="1:1">
      <c r="A731" s="408" t="e">
        <f>'(소유자물건별)'!E131</f>
        <v>#REF!</v>
      </c>
    </row>
    <row r="732" spans="1:1">
      <c r="A732" s="408" t="e">
        <f>'(소유자물건별)'!E132</f>
        <v>#REF!</v>
      </c>
    </row>
    <row r="733" spans="1:1">
      <c r="A733" s="408" t="e">
        <f>'(소유자물건별)'!E133</f>
        <v>#REF!</v>
      </c>
    </row>
    <row r="734" spans="1:1">
      <c r="A734" s="408" t="e">
        <f>'(소유자물건별)'!E134</f>
        <v>#REF!</v>
      </c>
    </row>
    <row r="735" spans="1:1">
      <c r="A735" s="408" t="e">
        <f>'(소유자물건별)'!E135</f>
        <v>#REF!</v>
      </c>
    </row>
    <row r="736" spans="1:1">
      <c r="A736" s="408" t="e">
        <f>'(소유자물건별)'!E136</f>
        <v>#REF!</v>
      </c>
    </row>
    <row r="737" spans="1:1">
      <c r="A737" s="408" t="e">
        <f>'(소유자물건별)'!E137</f>
        <v>#REF!</v>
      </c>
    </row>
    <row r="738" spans="1:1">
      <c r="A738" s="408" t="e">
        <f>'(소유자물건별)'!E138</f>
        <v>#REF!</v>
      </c>
    </row>
    <row r="739" spans="1:1">
      <c r="A739" s="408" t="e">
        <f>'(소유자물건별)'!E139</f>
        <v>#REF!</v>
      </c>
    </row>
    <row r="740" spans="1:1">
      <c r="A740" s="408" t="e">
        <f>'(소유자물건별)'!E140</f>
        <v>#REF!</v>
      </c>
    </row>
    <row r="741" spans="1:1">
      <c r="A741" s="408" t="e">
        <f>'(소유자물건별)'!E141</f>
        <v>#REF!</v>
      </c>
    </row>
    <row r="742" spans="1:1">
      <c r="A742" s="408" t="e">
        <f>'(소유자물건별)'!E142</f>
        <v>#REF!</v>
      </c>
    </row>
    <row r="743" spans="1:1">
      <c r="A743" s="408" t="e">
        <f>'(소유자물건별)'!E143</f>
        <v>#REF!</v>
      </c>
    </row>
    <row r="744" spans="1:1">
      <c r="A744" s="408" t="e">
        <f>'(소유자물건별)'!E144</f>
        <v>#REF!</v>
      </c>
    </row>
    <row r="745" spans="1:1">
      <c r="A745" s="408" t="e">
        <f>'(소유자물건별)'!E145</f>
        <v>#REF!</v>
      </c>
    </row>
    <row r="746" spans="1:1">
      <c r="A746" s="408" t="e">
        <f>'(소유자물건별)'!E146</f>
        <v>#REF!</v>
      </c>
    </row>
    <row r="747" spans="1:1">
      <c r="A747" s="408" t="e">
        <f>'(소유자물건별)'!E147</f>
        <v>#REF!</v>
      </c>
    </row>
    <row r="748" spans="1:1">
      <c r="A748" s="408" t="e">
        <f>'(소유자물건별)'!E148</f>
        <v>#REF!</v>
      </c>
    </row>
    <row r="749" spans="1:1">
      <c r="A749" s="408" t="e">
        <f>'(소유자물건별)'!E149</f>
        <v>#REF!</v>
      </c>
    </row>
    <row r="750" spans="1:1">
      <c r="A750" s="408" t="e">
        <f>'(소유자물건별)'!E150</f>
        <v>#REF!</v>
      </c>
    </row>
    <row r="751" spans="1:1">
      <c r="A751" s="408" t="e">
        <f>'(소유자물건별)'!E151</f>
        <v>#REF!</v>
      </c>
    </row>
    <row r="752" spans="1:1">
      <c r="A752" s="408" t="str">
        <f>'(소유자물건별)'!F2</f>
        <v/>
      </c>
    </row>
    <row r="753" spans="1:1">
      <c r="A753" s="408" t="str">
        <f>'(소유자물건별)'!F3</f>
        <v/>
      </c>
    </row>
    <row r="754" spans="1:1">
      <c r="A754" s="408" t="str">
        <f>'(소유자물건별)'!F4</f>
        <v/>
      </c>
    </row>
    <row r="755" spans="1:1">
      <c r="A755" s="408" t="str">
        <f>'(소유자물건별)'!F5</f>
        <v/>
      </c>
    </row>
    <row r="756" spans="1:1">
      <c r="A756" s="408" t="str">
        <f>'(소유자물건별)'!F6</f>
        <v/>
      </c>
    </row>
    <row r="757" spans="1:1">
      <c r="A757" s="408" t="str">
        <f>'(소유자물건별)'!F7</f>
        <v/>
      </c>
    </row>
    <row r="758" spans="1:1">
      <c r="A758" s="408" t="str">
        <f>'(소유자물건별)'!F8</f>
        <v/>
      </c>
    </row>
    <row r="759" spans="1:1">
      <c r="A759" s="408" t="str">
        <f>'(소유자물건별)'!F9</f>
        <v/>
      </c>
    </row>
    <row r="760" spans="1:1">
      <c r="A760" s="408" t="str">
        <f>'(소유자물건별)'!F10</f>
        <v/>
      </c>
    </row>
    <row r="761" spans="1:1">
      <c r="A761" s="408" t="str">
        <f>'(소유자물건별)'!F11</f>
        <v/>
      </c>
    </row>
    <row r="762" spans="1:1">
      <c r="A762" s="408" t="str">
        <f>'(소유자물건별)'!F12</f>
        <v/>
      </c>
    </row>
    <row r="763" spans="1:1">
      <c r="A763" s="408" t="str">
        <f>'(소유자물건별)'!F13</f>
        <v/>
      </c>
    </row>
    <row r="764" spans="1:1">
      <c r="A764" s="408" t="str">
        <f>'(소유자물건별)'!F14</f>
        <v/>
      </c>
    </row>
    <row r="765" spans="1:1">
      <c r="A765" s="408" t="str">
        <f>'(소유자물건별)'!F15</f>
        <v/>
      </c>
    </row>
    <row r="766" spans="1:1">
      <c r="A766" s="408" t="str">
        <f>'(소유자물건별)'!F16</f>
        <v/>
      </c>
    </row>
    <row r="767" spans="1:1">
      <c r="A767" s="408" t="str">
        <f>'(소유자물건별)'!F17</f>
        <v/>
      </c>
    </row>
    <row r="768" spans="1:1">
      <c r="A768" s="408" t="str">
        <f>'(소유자물건별)'!F18</f>
        <v/>
      </c>
    </row>
    <row r="769" spans="1:1">
      <c r="A769" s="408" t="str">
        <f>'(소유자물건별)'!F19</f>
        <v/>
      </c>
    </row>
    <row r="770" spans="1:1">
      <c r="A770" s="408" t="str">
        <f>'(소유자물건별)'!F20</f>
        <v/>
      </c>
    </row>
    <row r="771" spans="1:1">
      <c r="A771" s="408" t="str">
        <f>'(소유자물건별)'!F21</f>
        <v/>
      </c>
    </row>
    <row r="772" spans="1:1">
      <c r="A772" s="408" t="str">
        <f>'(소유자물건별)'!F22</f>
        <v/>
      </c>
    </row>
    <row r="773" spans="1:1">
      <c r="A773" s="408" t="str">
        <f>'(소유자물건별)'!F23</f>
        <v/>
      </c>
    </row>
    <row r="774" spans="1:1">
      <c r="A774" s="408" t="str">
        <f>'(소유자물건별)'!F24</f>
        <v/>
      </c>
    </row>
    <row r="775" spans="1:1">
      <c r="A775" s="408" t="str">
        <f>'(소유자물건별)'!F25</f>
        <v/>
      </c>
    </row>
    <row r="776" spans="1:1">
      <c r="A776" s="408" t="str">
        <f>'(소유자물건별)'!F26</f>
        <v/>
      </c>
    </row>
    <row r="777" spans="1:1">
      <c r="A777" s="408" t="str">
        <f>'(소유자물건별)'!F27</f>
        <v/>
      </c>
    </row>
    <row r="778" spans="1:1">
      <c r="A778" s="408" t="str">
        <f>'(소유자물건별)'!F28</f>
        <v/>
      </c>
    </row>
    <row r="779" spans="1:1">
      <c r="A779" s="408" t="str">
        <f>'(소유자물건별)'!F29</f>
        <v/>
      </c>
    </row>
    <row r="780" spans="1:1">
      <c r="A780" s="408" t="str">
        <f>'(소유자물건별)'!F30</f>
        <v/>
      </c>
    </row>
    <row r="781" spans="1:1">
      <c r="A781" s="408" t="str">
        <f>'(소유자물건별)'!F31</f>
        <v/>
      </c>
    </row>
    <row r="782" spans="1:1">
      <c r="A782" s="408" t="str">
        <f>'(소유자물건별)'!F32</f>
        <v/>
      </c>
    </row>
    <row r="783" spans="1:1">
      <c r="A783" s="408" t="str">
        <f>'(소유자물건별)'!F33</f>
        <v/>
      </c>
    </row>
    <row r="784" spans="1:1">
      <c r="A784" s="408" t="str">
        <f>'(소유자물건별)'!F34</f>
        <v/>
      </c>
    </row>
    <row r="785" spans="1:1">
      <c r="A785" s="408" t="str">
        <f>'(소유자물건별)'!F35</f>
        <v/>
      </c>
    </row>
    <row r="786" spans="1:1">
      <c r="A786" s="408" t="str">
        <f>'(소유자물건별)'!F36</f>
        <v/>
      </c>
    </row>
    <row r="787" spans="1:1">
      <c r="A787" s="408" t="str">
        <f>'(소유자물건별)'!F37</f>
        <v/>
      </c>
    </row>
    <row r="788" spans="1:1">
      <c r="A788" s="408" t="str">
        <f>'(소유자물건별)'!F38</f>
        <v/>
      </c>
    </row>
    <row r="789" spans="1:1">
      <c r="A789" s="408" t="str">
        <f>'(소유자물건별)'!F39</f>
        <v/>
      </c>
    </row>
    <row r="790" spans="1:1">
      <c r="A790" s="408" t="str">
        <f>'(소유자물건별)'!F40</f>
        <v/>
      </c>
    </row>
    <row r="791" spans="1:1">
      <c r="A791" s="408" t="str">
        <f>'(소유자물건별)'!F41</f>
        <v/>
      </c>
    </row>
    <row r="792" spans="1:1">
      <c r="A792" s="408" t="str">
        <f>'(소유자물건별)'!F42</f>
        <v/>
      </c>
    </row>
    <row r="793" spans="1:1">
      <c r="A793" s="408" t="str">
        <f>'(소유자물건별)'!F43</f>
        <v/>
      </c>
    </row>
    <row r="794" spans="1:1">
      <c r="A794" s="408" t="str">
        <f>'(소유자물건별)'!F44</f>
        <v/>
      </c>
    </row>
    <row r="795" spans="1:1">
      <c r="A795" s="408" t="str">
        <f>'(소유자물건별)'!F45</f>
        <v/>
      </c>
    </row>
    <row r="796" spans="1:1">
      <c r="A796" s="408" t="str">
        <f>'(소유자물건별)'!F46</f>
        <v/>
      </c>
    </row>
    <row r="797" spans="1:1">
      <c r="A797" s="408" t="str">
        <f>'(소유자물건별)'!F47</f>
        <v/>
      </c>
    </row>
    <row r="798" spans="1:1">
      <c r="A798" s="408" t="str">
        <f>'(소유자물건별)'!F48</f>
        <v/>
      </c>
    </row>
    <row r="799" spans="1:1">
      <c r="A799" s="408" t="str">
        <f>'(소유자물건별)'!F49</f>
        <v/>
      </c>
    </row>
    <row r="800" spans="1:1">
      <c r="A800" s="408" t="str">
        <f>'(소유자물건별)'!F50</f>
        <v/>
      </c>
    </row>
    <row r="801" spans="1:1">
      <c r="A801" s="408" t="str">
        <f>'(소유자물건별)'!F51</f>
        <v/>
      </c>
    </row>
    <row r="802" spans="1:1">
      <c r="A802" s="408" t="str">
        <f>'(소유자물건별)'!F52</f>
        <v/>
      </c>
    </row>
    <row r="803" spans="1:1">
      <c r="A803" s="408" t="str">
        <f>'(소유자물건별)'!F53</f>
        <v/>
      </c>
    </row>
    <row r="804" spans="1:1">
      <c r="A804" s="408" t="str">
        <f>'(소유자물건별)'!F54</f>
        <v/>
      </c>
    </row>
    <row r="805" spans="1:1">
      <c r="A805" s="408" t="str">
        <f>'(소유자물건별)'!F55</f>
        <v/>
      </c>
    </row>
    <row r="806" spans="1:1">
      <c r="A806" s="408" t="str">
        <f>'(소유자물건별)'!F56</f>
        <v/>
      </c>
    </row>
    <row r="807" spans="1:1">
      <c r="A807" s="408" t="str">
        <f>'(소유자물건별)'!F57</f>
        <v/>
      </c>
    </row>
    <row r="808" spans="1:1">
      <c r="A808" s="408" t="str">
        <f>'(소유자물건별)'!F58</f>
        <v/>
      </c>
    </row>
    <row r="809" spans="1:1">
      <c r="A809" s="408" t="str">
        <f>'(소유자물건별)'!F59</f>
        <v/>
      </c>
    </row>
    <row r="810" spans="1:1">
      <c r="A810" s="408" t="str">
        <f>'(소유자물건별)'!F60</f>
        <v/>
      </c>
    </row>
    <row r="811" spans="1:1">
      <c r="A811" s="408" t="str">
        <f>'(소유자물건별)'!F61</f>
        <v/>
      </c>
    </row>
    <row r="812" spans="1:1">
      <c r="A812" s="408" t="str">
        <f>'(소유자물건별)'!F62</f>
        <v/>
      </c>
    </row>
    <row r="813" spans="1:1">
      <c r="A813" s="408" t="str">
        <f>'(소유자물건별)'!F63</f>
        <v/>
      </c>
    </row>
    <row r="814" spans="1:1">
      <c r="A814" s="408" t="str">
        <f>'(소유자물건별)'!F64</f>
        <v/>
      </c>
    </row>
    <row r="815" spans="1:1">
      <c r="A815" s="408" t="str">
        <f>'(소유자물건별)'!F65</f>
        <v/>
      </c>
    </row>
    <row r="816" spans="1:1">
      <c r="A816" s="408" t="str">
        <f>'(소유자물건별)'!F66</f>
        <v/>
      </c>
    </row>
    <row r="817" spans="1:1">
      <c r="A817" s="408" t="str">
        <f>'(소유자물건별)'!F67</f>
        <v/>
      </c>
    </row>
    <row r="818" spans="1:1">
      <c r="A818" s="408" t="str">
        <f>'(소유자물건별)'!F68</f>
        <v/>
      </c>
    </row>
    <row r="819" spans="1:1">
      <c r="A819" s="408" t="str">
        <f>'(소유자물건별)'!F69</f>
        <v/>
      </c>
    </row>
    <row r="820" spans="1:1">
      <c r="A820" s="408" t="str">
        <f>'(소유자물건별)'!F70</f>
        <v/>
      </c>
    </row>
    <row r="821" spans="1:1">
      <c r="A821" s="408" t="str">
        <f>'(소유자물건별)'!F71</f>
        <v/>
      </c>
    </row>
    <row r="822" spans="1:1">
      <c r="A822" s="408" t="str">
        <f>'(소유자물건별)'!F72</f>
        <v/>
      </c>
    </row>
    <row r="823" spans="1:1">
      <c r="A823" s="408" t="str">
        <f>'(소유자물건별)'!F73</f>
        <v/>
      </c>
    </row>
    <row r="824" spans="1:1">
      <c r="A824" s="408" t="str">
        <f>'(소유자물건별)'!F74</f>
        <v/>
      </c>
    </row>
    <row r="825" spans="1:1">
      <c r="A825" s="408" t="str">
        <f>'(소유자물건별)'!F75</f>
        <v/>
      </c>
    </row>
    <row r="826" spans="1:1">
      <c r="A826" s="408" t="str">
        <f>'(소유자물건별)'!F76</f>
        <v/>
      </c>
    </row>
    <row r="827" spans="1:1">
      <c r="A827" s="408" t="str">
        <f>'(소유자물건별)'!F77</f>
        <v/>
      </c>
    </row>
    <row r="828" spans="1:1">
      <c r="A828" s="408" t="str">
        <f>'(소유자물건별)'!F78</f>
        <v/>
      </c>
    </row>
    <row r="829" spans="1:1">
      <c r="A829" s="408" t="str">
        <f>'(소유자물건별)'!F79</f>
        <v/>
      </c>
    </row>
    <row r="830" spans="1:1">
      <c r="A830" s="408" t="str">
        <f>'(소유자물건별)'!F80</f>
        <v/>
      </c>
    </row>
    <row r="831" spans="1:1">
      <c r="A831" s="408" t="str">
        <f>'(소유자물건별)'!F81</f>
        <v/>
      </c>
    </row>
    <row r="832" spans="1:1">
      <c r="A832" s="408" t="str">
        <f>'(소유자물건별)'!F82</f>
        <v/>
      </c>
    </row>
    <row r="833" spans="1:1">
      <c r="A833" s="408" t="str">
        <f>'(소유자물건별)'!F83</f>
        <v/>
      </c>
    </row>
    <row r="834" spans="1:1">
      <c r="A834" s="408" t="str">
        <f>'(소유자물건별)'!F84</f>
        <v/>
      </c>
    </row>
    <row r="835" spans="1:1">
      <c r="A835" s="408" t="str">
        <f>'(소유자물건별)'!F85</f>
        <v/>
      </c>
    </row>
    <row r="836" spans="1:1">
      <c r="A836" s="408" t="str">
        <f>'(소유자물건별)'!F86</f>
        <v/>
      </c>
    </row>
    <row r="837" spans="1:1">
      <c r="A837" s="408" t="str">
        <f>'(소유자물건별)'!F87</f>
        <v/>
      </c>
    </row>
    <row r="838" spans="1:1">
      <c r="A838" s="408" t="str">
        <f>'(소유자물건별)'!F88</f>
        <v/>
      </c>
    </row>
    <row r="839" spans="1:1">
      <c r="A839" s="408" t="str">
        <f>'(소유자물건별)'!F89</f>
        <v/>
      </c>
    </row>
    <row r="840" spans="1:1">
      <c r="A840" s="408" t="str">
        <f>'(소유자물건별)'!F90</f>
        <v/>
      </c>
    </row>
    <row r="841" spans="1:1">
      <c r="A841" s="408" t="str">
        <f>'(소유자물건별)'!F91</f>
        <v/>
      </c>
    </row>
    <row r="842" spans="1:1">
      <c r="A842" s="408" t="str">
        <f>'(소유자물건별)'!F92</f>
        <v/>
      </c>
    </row>
    <row r="843" spans="1:1">
      <c r="A843" s="408" t="str">
        <f>'(소유자물건별)'!F93</f>
        <v/>
      </c>
    </row>
    <row r="844" spans="1:1">
      <c r="A844" s="408" t="str">
        <f>'(소유자물건별)'!F94</f>
        <v/>
      </c>
    </row>
    <row r="845" spans="1:1">
      <c r="A845" s="408" t="str">
        <f>'(소유자물건별)'!F95</f>
        <v/>
      </c>
    </row>
    <row r="846" spans="1:1">
      <c r="A846" s="408" t="str">
        <f>'(소유자물건별)'!F96</f>
        <v/>
      </c>
    </row>
    <row r="847" spans="1:1">
      <c r="A847" s="408" t="str">
        <f>'(소유자물건별)'!F97</f>
        <v/>
      </c>
    </row>
    <row r="848" spans="1:1">
      <c r="A848" s="408" t="str">
        <f>'(소유자물건별)'!F98</f>
        <v/>
      </c>
    </row>
    <row r="849" spans="1:1">
      <c r="A849" s="408" t="str">
        <f>'(소유자물건별)'!F99</f>
        <v/>
      </c>
    </row>
    <row r="850" spans="1:1">
      <c r="A850" s="408" t="str">
        <f>'(소유자물건별)'!F100</f>
        <v/>
      </c>
    </row>
    <row r="851" spans="1:1">
      <c r="A851" s="408" t="str">
        <f>'(소유자물건별)'!F101</f>
        <v/>
      </c>
    </row>
    <row r="852" spans="1:1">
      <c r="A852" s="408" t="str">
        <f>'(소유자물건별)'!F102</f>
        <v/>
      </c>
    </row>
    <row r="853" spans="1:1">
      <c r="A853" s="408" t="str">
        <f>'(소유자물건별)'!F103</f>
        <v/>
      </c>
    </row>
    <row r="854" spans="1:1">
      <c r="A854" s="408" t="str">
        <f>'(소유자물건별)'!F104</f>
        <v/>
      </c>
    </row>
    <row r="855" spans="1:1">
      <c r="A855" s="408" t="str">
        <f>'(소유자물건별)'!F105</f>
        <v/>
      </c>
    </row>
    <row r="856" spans="1:1">
      <c r="A856" s="408" t="str">
        <f>'(소유자물건별)'!F106</f>
        <v/>
      </c>
    </row>
    <row r="857" spans="1:1">
      <c r="A857" s="408" t="str">
        <f>'(소유자물건별)'!F107</f>
        <v/>
      </c>
    </row>
    <row r="858" spans="1:1">
      <c r="A858" s="408" t="str">
        <f>'(소유자물건별)'!F108</f>
        <v/>
      </c>
    </row>
    <row r="859" spans="1:1">
      <c r="A859" s="408" t="str">
        <f>'(소유자물건별)'!F109</f>
        <v/>
      </c>
    </row>
    <row r="860" spans="1:1">
      <c r="A860" s="408" t="str">
        <f>'(소유자물건별)'!F110</f>
        <v/>
      </c>
    </row>
    <row r="861" spans="1:1">
      <c r="A861" s="408" t="str">
        <f>'(소유자물건별)'!F111</f>
        <v/>
      </c>
    </row>
    <row r="862" spans="1:1">
      <c r="A862" s="408" t="str">
        <f>'(소유자물건별)'!F112</f>
        <v/>
      </c>
    </row>
    <row r="863" spans="1:1">
      <c r="A863" s="408" t="str">
        <f>'(소유자물건별)'!F113</f>
        <v/>
      </c>
    </row>
    <row r="864" spans="1:1">
      <c r="A864" s="408" t="str">
        <f>'(소유자물건별)'!F114</f>
        <v/>
      </c>
    </row>
    <row r="865" spans="1:1">
      <c r="A865" s="408" t="str">
        <f>'(소유자물건별)'!F115</f>
        <v/>
      </c>
    </row>
    <row r="866" spans="1:1">
      <c r="A866" s="408" t="str">
        <f>'(소유자물건별)'!F116</f>
        <v/>
      </c>
    </row>
    <row r="867" spans="1:1">
      <c r="A867" s="408" t="str">
        <f>'(소유자물건별)'!F117</f>
        <v/>
      </c>
    </row>
    <row r="868" spans="1:1">
      <c r="A868" s="408" t="str">
        <f>'(소유자물건별)'!F118</f>
        <v/>
      </c>
    </row>
    <row r="869" spans="1:1">
      <c r="A869" s="408" t="str">
        <f>'(소유자물건별)'!F119</f>
        <v/>
      </c>
    </row>
    <row r="870" spans="1:1">
      <c r="A870" s="408" t="str">
        <f>'(소유자물건별)'!F120</f>
        <v/>
      </c>
    </row>
    <row r="871" spans="1:1">
      <c r="A871" s="408" t="str">
        <f>'(소유자물건별)'!F121</f>
        <v/>
      </c>
    </row>
    <row r="872" spans="1:1">
      <c r="A872" s="408" t="str">
        <f>'(소유자물건별)'!F122</f>
        <v/>
      </c>
    </row>
    <row r="873" spans="1:1">
      <c r="A873" s="408" t="str">
        <f>'(소유자물건별)'!F123</f>
        <v/>
      </c>
    </row>
    <row r="874" spans="1:1">
      <c r="A874" s="408" t="str">
        <f>'(소유자물건별)'!F124</f>
        <v/>
      </c>
    </row>
    <row r="875" spans="1:1">
      <c r="A875" s="408" t="str">
        <f>'(소유자물건별)'!F125</f>
        <v/>
      </c>
    </row>
    <row r="876" spans="1:1">
      <c r="A876" s="408" t="str">
        <f>'(소유자물건별)'!F126</f>
        <v/>
      </c>
    </row>
    <row r="877" spans="1:1">
      <c r="A877" s="408" t="str">
        <f>'(소유자물건별)'!F127</f>
        <v/>
      </c>
    </row>
    <row r="878" spans="1:1">
      <c r="A878" s="408" t="str">
        <f>'(소유자물건별)'!F128</f>
        <v/>
      </c>
    </row>
    <row r="879" spans="1:1">
      <c r="A879" s="408" t="str">
        <f>'(소유자물건별)'!F129</f>
        <v/>
      </c>
    </row>
    <row r="880" spans="1:1">
      <c r="A880" s="408" t="str">
        <f>'(소유자물건별)'!F130</f>
        <v/>
      </c>
    </row>
    <row r="881" spans="1:1">
      <c r="A881" s="408" t="str">
        <f>'(소유자물건별)'!F131</f>
        <v/>
      </c>
    </row>
    <row r="882" spans="1:1">
      <c r="A882" s="408" t="str">
        <f>'(소유자물건별)'!F132</f>
        <v/>
      </c>
    </row>
    <row r="883" spans="1:1">
      <c r="A883" s="408" t="str">
        <f>'(소유자물건별)'!F133</f>
        <v/>
      </c>
    </row>
    <row r="884" spans="1:1">
      <c r="A884" s="408" t="str">
        <f>'(소유자물건별)'!F134</f>
        <v/>
      </c>
    </row>
    <row r="885" spans="1:1">
      <c r="A885" s="408" t="str">
        <f>'(소유자물건별)'!F135</f>
        <v/>
      </c>
    </row>
    <row r="886" spans="1:1">
      <c r="A886" s="408" t="str">
        <f>'(소유자물건별)'!F136</f>
        <v/>
      </c>
    </row>
    <row r="887" spans="1:1">
      <c r="A887" s="408" t="str">
        <f>'(소유자물건별)'!F137</f>
        <v/>
      </c>
    </row>
    <row r="888" spans="1:1">
      <c r="A888" s="408" t="str">
        <f>'(소유자물건별)'!F138</f>
        <v/>
      </c>
    </row>
    <row r="889" spans="1:1">
      <c r="A889" s="408" t="str">
        <f>'(소유자물건별)'!F139</f>
        <v/>
      </c>
    </row>
    <row r="890" spans="1:1">
      <c r="A890" s="408" t="str">
        <f>'(소유자물건별)'!F140</f>
        <v/>
      </c>
    </row>
    <row r="891" spans="1:1">
      <c r="A891" s="408" t="str">
        <f>'(소유자물건별)'!F141</f>
        <v/>
      </c>
    </row>
    <row r="892" spans="1:1">
      <c r="A892" s="408" t="str">
        <f>'(소유자물건별)'!F142</f>
        <v/>
      </c>
    </row>
    <row r="893" spans="1:1">
      <c r="A893" s="408" t="str">
        <f>'(소유자물건별)'!F143</f>
        <v/>
      </c>
    </row>
    <row r="894" spans="1:1">
      <c r="A894" s="408" t="str">
        <f>'(소유자물건별)'!F144</f>
        <v/>
      </c>
    </row>
    <row r="895" spans="1:1">
      <c r="A895" s="408" t="str">
        <f>'(소유자물건별)'!F145</f>
        <v/>
      </c>
    </row>
    <row r="896" spans="1:1">
      <c r="A896" s="408" t="str">
        <f>'(소유자물건별)'!F146</f>
        <v/>
      </c>
    </row>
    <row r="897" spans="1:1">
      <c r="A897" s="408" t="str">
        <f>'(소유자물건별)'!F147</f>
        <v/>
      </c>
    </row>
    <row r="898" spans="1:1">
      <c r="A898" s="408" t="str">
        <f>'(소유자물건별)'!F148</f>
        <v/>
      </c>
    </row>
    <row r="899" spans="1:1">
      <c r="A899" s="408" t="str">
        <f>'(소유자물건별)'!F149</f>
        <v/>
      </c>
    </row>
    <row r="900" spans="1:1">
      <c r="A900" s="408" t="str">
        <f>'(소유자물건별)'!F150</f>
        <v/>
      </c>
    </row>
    <row r="901" spans="1:1">
      <c r="A901" s="408" t="str">
        <f>'(소유자물건별)'!F151</f>
        <v/>
      </c>
    </row>
    <row r="902" spans="1:1">
      <c r="A902" s="408" t="e">
        <f>'(소유자물건별)'!G2</f>
        <v>#REF!</v>
      </c>
    </row>
    <row r="903" spans="1:1">
      <c r="A903" s="408" t="e">
        <f>'(소유자물건별)'!G3</f>
        <v>#REF!</v>
      </c>
    </row>
    <row r="904" spans="1:1">
      <c r="A904" s="408" t="e">
        <f>'(소유자물건별)'!G4</f>
        <v>#REF!</v>
      </c>
    </row>
    <row r="905" spans="1:1">
      <c r="A905" s="408" t="e">
        <f>'(소유자물건별)'!G5</f>
        <v>#REF!</v>
      </c>
    </row>
    <row r="906" spans="1:1">
      <c r="A906" s="408" t="e">
        <f>'(소유자물건별)'!G6</f>
        <v>#REF!</v>
      </c>
    </row>
    <row r="907" spans="1:1">
      <c r="A907" s="408" t="e">
        <f>'(소유자물건별)'!G7</f>
        <v>#REF!</v>
      </c>
    </row>
    <row r="908" spans="1:1">
      <c r="A908" s="408" t="e">
        <f>'(소유자물건별)'!G8</f>
        <v>#REF!</v>
      </c>
    </row>
    <row r="909" spans="1:1">
      <c r="A909" s="408" t="e">
        <f>'(소유자물건별)'!G9</f>
        <v>#REF!</v>
      </c>
    </row>
    <row r="910" spans="1:1">
      <c r="A910" s="408" t="e">
        <f>'(소유자물건별)'!G10</f>
        <v>#REF!</v>
      </c>
    </row>
    <row r="911" spans="1:1">
      <c r="A911" s="408" t="e">
        <f>'(소유자물건별)'!G11</f>
        <v>#REF!</v>
      </c>
    </row>
    <row r="912" spans="1:1">
      <c r="A912" s="408" t="e">
        <f>'(소유자물건별)'!G12</f>
        <v>#REF!</v>
      </c>
    </row>
    <row r="913" spans="1:1">
      <c r="A913" s="408" t="e">
        <f>'(소유자물건별)'!G13</f>
        <v>#REF!</v>
      </c>
    </row>
    <row r="914" spans="1:1">
      <c r="A914" s="408" t="e">
        <f>'(소유자물건별)'!G14</f>
        <v>#REF!</v>
      </c>
    </row>
    <row r="915" spans="1:1">
      <c r="A915" s="408" t="e">
        <f>'(소유자물건별)'!G15</f>
        <v>#REF!</v>
      </c>
    </row>
    <row r="916" spans="1:1">
      <c r="A916" s="408" t="e">
        <f>'(소유자물건별)'!G16</f>
        <v>#REF!</v>
      </c>
    </row>
    <row r="917" spans="1:1">
      <c r="A917" s="408" t="e">
        <f>'(소유자물건별)'!G17</f>
        <v>#REF!</v>
      </c>
    </row>
    <row r="918" spans="1:1">
      <c r="A918" s="408" t="e">
        <f>'(소유자물건별)'!G18</f>
        <v>#REF!</v>
      </c>
    </row>
    <row r="919" spans="1:1">
      <c r="A919" s="408" t="e">
        <f>'(소유자물건별)'!G19</f>
        <v>#REF!</v>
      </c>
    </row>
    <row r="920" spans="1:1">
      <c r="A920" s="408" t="e">
        <f>'(소유자물건별)'!G20</f>
        <v>#REF!</v>
      </c>
    </row>
    <row r="921" spans="1:1">
      <c r="A921" s="408" t="e">
        <f>'(소유자물건별)'!G21</f>
        <v>#REF!</v>
      </c>
    </row>
    <row r="922" spans="1:1">
      <c r="A922" s="408" t="e">
        <f>'(소유자물건별)'!G22</f>
        <v>#REF!</v>
      </c>
    </row>
    <row r="923" spans="1:1">
      <c r="A923" s="408" t="e">
        <f>'(소유자물건별)'!G23</f>
        <v>#REF!</v>
      </c>
    </row>
    <row r="924" spans="1:1">
      <c r="A924" s="408" t="e">
        <f>'(소유자물건별)'!G24</f>
        <v>#REF!</v>
      </c>
    </row>
    <row r="925" spans="1:1">
      <c r="A925" s="408" t="e">
        <f>'(소유자물건별)'!G25</f>
        <v>#REF!</v>
      </c>
    </row>
    <row r="926" spans="1:1">
      <c r="A926" s="408" t="e">
        <f>'(소유자물건별)'!G26</f>
        <v>#REF!</v>
      </c>
    </row>
    <row r="927" spans="1:1">
      <c r="A927" s="408" t="e">
        <f>'(소유자물건별)'!G27</f>
        <v>#REF!</v>
      </c>
    </row>
    <row r="928" spans="1:1">
      <c r="A928" s="408" t="e">
        <f>'(소유자물건별)'!G28</f>
        <v>#REF!</v>
      </c>
    </row>
    <row r="929" spans="1:1">
      <c r="A929" s="408" t="e">
        <f>'(소유자물건별)'!G29</f>
        <v>#REF!</v>
      </c>
    </row>
    <row r="930" spans="1:1">
      <c r="A930" s="408" t="e">
        <f>'(소유자물건별)'!G30</f>
        <v>#REF!</v>
      </c>
    </row>
    <row r="931" spans="1:1">
      <c r="A931" s="408" t="e">
        <f>'(소유자물건별)'!G31</f>
        <v>#REF!</v>
      </c>
    </row>
    <row r="932" spans="1:1">
      <c r="A932" s="408" t="e">
        <f>'(소유자물건별)'!G32</f>
        <v>#REF!</v>
      </c>
    </row>
    <row r="933" spans="1:1">
      <c r="A933" s="408" t="e">
        <f>'(소유자물건별)'!G33</f>
        <v>#REF!</v>
      </c>
    </row>
    <row r="934" spans="1:1">
      <c r="A934" s="408" t="e">
        <f>'(소유자물건별)'!G34</f>
        <v>#REF!</v>
      </c>
    </row>
    <row r="935" spans="1:1">
      <c r="A935" s="408" t="e">
        <f>'(소유자물건별)'!G35</f>
        <v>#REF!</v>
      </c>
    </row>
    <row r="936" spans="1:1">
      <c r="A936" s="408" t="e">
        <f>'(소유자물건별)'!G36</f>
        <v>#REF!</v>
      </c>
    </row>
    <row r="937" spans="1:1">
      <c r="A937" s="408" t="e">
        <f>'(소유자물건별)'!G37</f>
        <v>#REF!</v>
      </c>
    </row>
    <row r="938" spans="1:1">
      <c r="A938" s="408" t="e">
        <f>'(소유자물건별)'!G38</f>
        <v>#REF!</v>
      </c>
    </row>
    <row r="939" spans="1:1">
      <c r="A939" s="408" t="e">
        <f>'(소유자물건별)'!G39</f>
        <v>#REF!</v>
      </c>
    </row>
    <row r="940" spans="1:1">
      <c r="A940" s="408" t="e">
        <f>'(소유자물건별)'!G40</f>
        <v>#REF!</v>
      </c>
    </row>
    <row r="941" spans="1:1">
      <c r="A941" s="408" t="e">
        <f>'(소유자물건별)'!G41</f>
        <v>#REF!</v>
      </c>
    </row>
    <row r="942" spans="1:1">
      <c r="A942" s="408" t="e">
        <f>'(소유자물건별)'!G42</f>
        <v>#REF!</v>
      </c>
    </row>
    <row r="943" spans="1:1">
      <c r="A943" s="408" t="e">
        <f>'(소유자물건별)'!G43</f>
        <v>#REF!</v>
      </c>
    </row>
    <row r="944" spans="1:1">
      <c r="A944" s="408" t="e">
        <f>'(소유자물건별)'!G44</f>
        <v>#REF!</v>
      </c>
    </row>
    <row r="945" spans="1:1">
      <c r="A945" s="408" t="e">
        <f>'(소유자물건별)'!G45</f>
        <v>#REF!</v>
      </c>
    </row>
    <row r="946" spans="1:1">
      <c r="A946" s="408" t="e">
        <f>'(소유자물건별)'!G46</f>
        <v>#REF!</v>
      </c>
    </row>
    <row r="947" spans="1:1">
      <c r="A947" s="408" t="e">
        <f>'(소유자물건별)'!G47</f>
        <v>#REF!</v>
      </c>
    </row>
    <row r="948" spans="1:1">
      <c r="A948" s="408" t="e">
        <f>'(소유자물건별)'!G48</f>
        <v>#REF!</v>
      </c>
    </row>
    <row r="949" spans="1:1">
      <c r="A949" s="408" t="e">
        <f>'(소유자물건별)'!G49</f>
        <v>#REF!</v>
      </c>
    </row>
    <row r="950" spans="1:1">
      <c r="A950" s="408" t="e">
        <f>'(소유자물건별)'!G50</f>
        <v>#REF!</v>
      </c>
    </row>
    <row r="951" spans="1:1">
      <c r="A951" s="408" t="e">
        <f>'(소유자물건별)'!G51</f>
        <v>#REF!</v>
      </c>
    </row>
    <row r="952" spans="1:1">
      <c r="A952" s="408" t="e">
        <f>'(소유자물건별)'!G52</f>
        <v>#REF!</v>
      </c>
    </row>
    <row r="953" spans="1:1">
      <c r="A953" s="408" t="e">
        <f>'(소유자물건별)'!G53</f>
        <v>#REF!</v>
      </c>
    </row>
    <row r="954" spans="1:1">
      <c r="A954" s="408" t="e">
        <f>'(소유자물건별)'!G54</f>
        <v>#REF!</v>
      </c>
    </row>
    <row r="955" spans="1:1">
      <c r="A955" s="408" t="e">
        <f>'(소유자물건별)'!G55</f>
        <v>#REF!</v>
      </c>
    </row>
    <row r="956" spans="1:1">
      <c r="A956" s="408" t="e">
        <f>'(소유자물건별)'!G56</f>
        <v>#REF!</v>
      </c>
    </row>
    <row r="957" spans="1:1">
      <c r="A957" s="408" t="e">
        <f>'(소유자물건별)'!G57</f>
        <v>#REF!</v>
      </c>
    </row>
    <row r="958" spans="1:1">
      <c r="A958" s="408" t="e">
        <f>'(소유자물건별)'!G58</f>
        <v>#REF!</v>
      </c>
    </row>
    <row r="959" spans="1:1">
      <c r="A959" s="408" t="e">
        <f>'(소유자물건별)'!G59</f>
        <v>#REF!</v>
      </c>
    </row>
    <row r="960" spans="1:1">
      <c r="A960" s="408" t="e">
        <f>'(소유자물건별)'!G60</f>
        <v>#REF!</v>
      </c>
    </row>
    <row r="961" spans="1:1">
      <c r="A961" s="408" t="e">
        <f>'(소유자물건별)'!G61</f>
        <v>#REF!</v>
      </c>
    </row>
    <row r="962" spans="1:1">
      <c r="A962" s="408" t="e">
        <f>'(소유자물건별)'!G62</f>
        <v>#REF!</v>
      </c>
    </row>
    <row r="963" spans="1:1">
      <c r="A963" s="408" t="e">
        <f>'(소유자물건별)'!G63</f>
        <v>#REF!</v>
      </c>
    </row>
    <row r="964" spans="1:1">
      <c r="A964" s="408" t="e">
        <f>'(소유자물건별)'!G64</f>
        <v>#REF!</v>
      </c>
    </row>
    <row r="965" spans="1:1">
      <c r="A965" s="408" t="e">
        <f>'(소유자물건별)'!G65</f>
        <v>#REF!</v>
      </c>
    </row>
    <row r="966" spans="1:1">
      <c r="A966" s="408" t="e">
        <f>'(소유자물건별)'!G66</f>
        <v>#REF!</v>
      </c>
    </row>
    <row r="967" spans="1:1">
      <c r="A967" s="408" t="e">
        <f>'(소유자물건별)'!G67</f>
        <v>#REF!</v>
      </c>
    </row>
    <row r="968" spans="1:1">
      <c r="A968" s="408" t="e">
        <f>'(소유자물건별)'!G68</f>
        <v>#REF!</v>
      </c>
    </row>
    <row r="969" spans="1:1">
      <c r="A969" s="408" t="e">
        <f>'(소유자물건별)'!G69</f>
        <v>#REF!</v>
      </c>
    </row>
    <row r="970" spans="1:1">
      <c r="A970" s="408" t="e">
        <f>'(소유자물건별)'!G70</f>
        <v>#REF!</v>
      </c>
    </row>
    <row r="971" spans="1:1">
      <c r="A971" s="408" t="e">
        <f>'(소유자물건별)'!G71</f>
        <v>#REF!</v>
      </c>
    </row>
    <row r="972" spans="1:1">
      <c r="A972" s="408" t="e">
        <f>'(소유자물건별)'!G72</f>
        <v>#REF!</v>
      </c>
    </row>
    <row r="973" spans="1:1">
      <c r="A973" s="408" t="e">
        <f>'(소유자물건별)'!G73</f>
        <v>#REF!</v>
      </c>
    </row>
    <row r="974" spans="1:1">
      <c r="A974" s="408" t="e">
        <f>'(소유자물건별)'!G74</f>
        <v>#REF!</v>
      </c>
    </row>
    <row r="975" spans="1:1">
      <c r="A975" s="408" t="e">
        <f>'(소유자물건별)'!G75</f>
        <v>#REF!</v>
      </c>
    </row>
    <row r="976" spans="1:1">
      <c r="A976" s="408" t="e">
        <f>'(소유자물건별)'!G76</f>
        <v>#REF!</v>
      </c>
    </row>
    <row r="977" spans="1:1">
      <c r="A977" s="408" t="e">
        <f>'(소유자물건별)'!G77</f>
        <v>#REF!</v>
      </c>
    </row>
    <row r="978" spans="1:1">
      <c r="A978" s="408" t="e">
        <f>'(소유자물건별)'!G78</f>
        <v>#REF!</v>
      </c>
    </row>
    <row r="979" spans="1:1">
      <c r="A979" s="408" t="e">
        <f>'(소유자물건별)'!G79</f>
        <v>#REF!</v>
      </c>
    </row>
    <row r="980" spans="1:1">
      <c r="A980" s="408" t="e">
        <f>'(소유자물건별)'!G80</f>
        <v>#REF!</v>
      </c>
    </row>
    <row r="981" spans="1:1">
      <c r="A981" s="408" t="e">
        <f>'(소유자물건별)'!G81</f>
        <v>#REF!</v>
      </c>
    </row>
    <row r="982" spans="1:1">
      <c r="A982" s="408" t="e">
        <f>'(소유자물건별)'!G82</f>
        <v>#REF!</v>
      </c>
    </row>
    <row r="983" spans="1:1">
      <c r="A983" s="408" t="e">
        <f>'(소유자물건별)'!G83</f>
        <v>#REF!</v>
      </c>
    </row>
    <row r="984" spans="1:1">
      <c r="A984" s="408" t="e">
        <f>'(소유자물건별)'!G84</f>
        <v>#REF!</v>
      </c>
    </row>
    <row r="985" spans="1:1">
      <c r="A985" s="408" t="e">
        <f>'(소유자물건별)'!G85</f>
        <v>#REF!</v>
      </c>
    </row>
    <row r="986" spans="1:1">
      <c r="A986" s="408" t="e">
        <f>'(소유자물건별)'!G86</f>
        <v>#REF!</v>
      </c>
    </row>
    <row r="987" spans="1:1">
      <c r="A987" s="408" t="e">
        <f>'(소유자물건별)'!G87</f>
        <v>#REF!</v>
      </c>
    </row>
    <row r="988" spans="1:1">
      <c r="A988" s="408" t="e">
        <f>'(소유자물건별)'!G88</f>
        <v>#REF!</v>
      </c>
    </row>
    <row r="989" spans="1:1">
      <c r="A989" s="408" t="e">
        <f>'(소유자물건별)'!G89</f>
        <v>#REF!</v>
      </c>
    </row>
    <row r="990" spans="1:1">
      <c r="A990" s="408" t="e">
        <f>'(소유자물건별)'!G90</f>
        <v>#REF!</v>
      </c>
    </row>
    <row r="991" spans="1:1">
      <c r="A991" s="408" t="e">
        <f>'(소유자물건별)'!G91</f>
        <v>#REF!</v>
      </c>
    </row>
    <row r="992" spans="1:1">
      <c r="A992" s="408" t="e">
        <f>'(소유자물건별)'!G92</f>
        <v>#REF!</v>
      </c>
    </row>
    <row r="993" spans="1:1">
      <c r="A993" s="408" t="e">
        <f>'(소유자물건별)'!G93</f>
        <v>#REF!</v>
      </c>
    </row>
    <row r="994" spans="1:1">
      <c r="A994" s="408" t="e">
        <f>'(소유자물건별)'!G94</f>
        <v>#REF!</v>
      </c>
    </row>
    <row r="995" spans="1:1">
      <c r="A995" s="408" t="e">
        <f>'(소유자물건별)'!G95</f>
        <v>#REF!</v>
      </c>
    </row>
    <row r="996" spans="1:1">
      <c r="A996" s="408" t="e">
        <f>'(소유자물건별)'!G96</f>
        <v>#REF!</v>
      </c>
    </row>
    <row r="997" spans="1:1">
      <c r="A997" s="408" t="e">
        <f>'(소유자물건별)'!G97</f>
        <v>#REF!</v>
      </c>
    </row>
    <row r="998" spans="1:1">
      <c r="A998" s="408" t="e">
        <f>'(소유자물건별)'!G98</f>
        <v>#REF!</v>
      </c>
    </row>
    <row r="999" spans="1:1">
      <c r="A999" s="408" t="e">
        <f>'(소유자물건별)'!G99</f>
        <v>#REF!</v>
      </c>
    </row>
    <row r="1000" spans="1:1">
      <c r="A1000" s="408" t="e">
        <f>'(소유자물건별)'!G100</f>
        <v>#REF!</v>
      </c>
    </row>
    <row r="1001" spans="1:1">
      <c r="A1001" s="408" t="e">
        <f>'(소유자물건별)'!G101</f>
        <v>#REF!</v>
      </c>
    </row>
    <row r="1002" spans="1:1">
      <c r="A1002" s="408" t="e">
        <f>'(소유자물건별)'!G102</f>
        <v>#REF!</v>
      </c>
    </row>
    <row r="1003" spans="1:1">
      <c r="A1003" s="408" t="e">
        <f>'(소유자물건별)'!G103</f>
        <v>#REF!</v>
      </c>
    </row>
    <row r="1004" spans="1:1">
      <c r="A1004" s="408" t="e">
        <f>'(소유자물건별)'!G104</f>
        <v>#REF!</v>
      </c>
    </row>
    <row r="1005" spans="1:1">
      <c r="A1005" s="408" t="e">
        <f>'(소유자물건별)'!G105</f>
        <v>#REF!</v>
      </c>
    </row>
    <row r="1006" spans="1:1">
      <c r="A1006" s="408" t="e">
        <f>'(소유자물건별)'!G106</f>
        <v>#REF!</v>
      </c>
    </row>
    <row r="1007" spans="1:1">
      <c r="A1007" s="408" t="e">
        <f>'(소유자물건별)'!G107</f>
        <v>#REF!</v>
      </c>
    </row>
    <row r="1008" spans="1:1">
      <c r="A1008" s="408" t="e">
        <f>'(소유자물건별)'!G108</f>
        <v>#REF!</v>
      </c>
    </row>
    <row r="1009" spans="1:1">
      <c r="A1009" s="408" t="e">
        <f>'(소유자물건별)'!G109</f>
        <v>#REF!</v>
      </c>
    </row>
    <row r="1010" spans="1:1">
      <c r="A1010" s="408" t="e">
        <f>'(소유자물건별)'!G110</f>
        <v>#REF!</v>
      </c>
    </row>
    <row r="1011" spans="1:1">
      <c r="A1011" s="408" t="e">
        <f>'(소유자물건별)'!G111</f>
        <v>#REF!</v>
      </c>
    </row>
    <row r="1012" spans="1:1">
      <c r="A1012" s="408" t="e">
        <f>'(소유자물건별)'!G112</f>
        <v>#REF!</v>
      </c>
    </row>
    <row r="1013" spans="1:1">
      <c r="A1013" s="408" t="e">
        <f>'(소유자물건별)'!G113</f>
        <v>#REF!</v>
      </c>
    </row>
    <row r="1014" spans="1:1">
      <c r="A1014" s="408" t="e">
        <f>'(소유자물건별)'!G114</f>
        <v>#REF!</v>
      </c>
    </row>
    <row r="1015" spans="1:1">
      <c r="A1015" s="408" t="e">
        <f>'(소유자물건별)'!G115</f>
        <v>#REF!</v>
      </c>
    </row>
    <row r="1016" spans="1:1">
      <c r="A1016" s="408" t="e">
        <f>'(소유자물건별)'!G116</f>
        <v>#REF!</v>
      </c>
    </row>
    <row r="1017" spans="1:1">
      <c r="A1017" s="408" t="e">
        <f>'(소유자물건별)'!G117</f>
        <v>#REF!</v>
      </c>
    </row>
    <row r="1018" spans="1:1">
      <c r="A1018" s="408" t="e">
        <f>'(소유자물건별)'!G118</f>
        <v>#REF!</v>
      </c>
    </row>
    <row r="1019" spans="1:1">
      <c r="A1019" s="408" t="e">
        <f>'(소유자물건별)'!G119</f>
        <v>#REF!</v>
      </c>
    </row>
    <row r="1020" spans="1:1">
      <c r="A1020" s="408" t="e">
        <f>'(소유자물건별)'!G120</f>
        <v>#REF!</v>
      </c>
    </row>
    <row r="1021" spans="1:1">
      <c r="A1021" s="408" t="e">
        <f>'(소유자물건별)'!G121</f>
        <v>#REF!</v>
      </c>
    </row>
    <row r="1022" spans="1:1">
      <c r="A1022" s="408" t="e">
        <f>'(소유자물건별)'!G122</f>
        <v>#REF!</v>
      </c>
    </row>
    <row r="1023" spans="1:1">
      <c r="A1023" s="408" t="e">
        <f>'(소유자물건별)'!G123</f>
        <v>#REF!</v>
      </c>
    </row>
    <row r="1024" spans="1:1">
      <c r="A1024" s="408" t="e">
        <f>'(소유자물건별)'!G124</f>
        <v>#REF!</v>
      </c>
    </row>
    <row r="1025" spans="1:1">
      <c r="A1025" s="408" t="e">
        <f>'(소유자물건별)'!G125</f>
        <v>#REF!</v>
      </c>
    </row>
    <row r="1026" spans="1:1">
      <c r="A1026" s="408" t="e">
        <f>'(소유자물건별)'!G126</f>
        <v>#REF!</v>
      </c>
    </row>
    <row r="1027" spans="1:1">
      <c r="A1027" s="408" t="e">
        <f>'(소유자물건별)'!G127</f>
        <v>#REF!</v>
      </c>
    </row>
    <row r="1028" spans="1:1">
      <c r="A1028" s="408" t="e">
        <f>'(소유자물건별)'!G128</f>
        <v>#REF!</v>
      </c>
    </row>
    <row r="1029" spans="1:1">
      <c r="A1029" s="408" t="e">
        <f>'(소유자물건별)'!G129</f>
        <v>#REF!</v>
      </c>
    </row>
    <row r="1030" spans="1:1">
      <c r="A1030" s="408" t="e">
        <f>'(소유자물건별)'!G130</f>
        <v>#REF!</v>
      </c>
    </row>
    <row r="1031" spans="1:1">
      <c r="A1031" s="408" t="e">
        <f>'(소유자물건별)'!G131</f>
        <v>#REF!</v>
      </c>
    </row>
    <row r="1032" spans="1:1">
      <c r="A1032" s="408" t="e">
        <f>'(소유자물건별)'!G132</f>
        <v>#REF!</v>
      </c>
    </row>
    <row r="1033" spans="1:1">
      <c r="A1033" s="408" t="e">
        <f>'(소유자물건별)'!G133</f>
        <v>#REF!</v>
      </c>
    </row>
    <row r="1034" spans="1:1">
      <c r="A1034" s="408" t="e">
        <f>'(소유자물건별)'!G134</f>
        <v>#REF!</v>
      </c>
    </row>
    <row r="1035" spans="1:1">
      <c r="A1035" s="408" t="e">
        <f>'(소유자물건별)'!G135</f>
        <v>#REF!</v>
      </c>
    </row>
    <row r="1036" spans="1:1">
      <c r="A1036" s="408" t="e">
        <f>'(소유자물건별)'!G136</f>
        <v>#REF!</v>
      </c>
    </row>
    <row r="1037" spans="1:1">
      <c r="A1037" s="408" t="e">
        <f>'(소유자물건별)'!G137</f>
        <v>#REF!</v>
      </c>
    </row>
    <row r="1038" spans="1:1">
      <c r="A1038" s="408" t="e">
        <f>'(소유자물건별)'!G138</f>
        <v>#REF!</v>
      </c>
    </row>
    <row r="1039" spans="1:1">
      <c r="A1039" s="408" t="e">
        <f>'(소유자물건별)'!G139</f>
        <v>#REF!</v>
      </c>
    </row>
    <row r="1040" spans="1:1">
      <c r="A1040" s="408" t="e">
        <f>'(소유자물건별)'!G140</f>
        <v>#REF!</v>
      </c>
    </row>
    <row r="1041" spans="1:1">
      <c r="A1041" s="408" t="e">
        <f>'(소유자물건별)'!G141</f>
        <v>#REF!</v>
      </c>
    </row>
    <row r="1042" spans="1:1">
      <c r="A1042" s="408" t="e">
        <f>'(소유자물건별)'!G142</f>
        <v>#REF!</v>
      </c>
    </row>
    <row r="1043" spans="1:1">
      <c r="A1043" s="408" t="e">
        <f>'(소유자물건별)'!G143</f>
        <v>#REF!</v>
      </c>
    </row>
    <row r="1044" spans="1:1">
      <c r="A1044" s="408" t="e">
        <f>'(소유자물건별)'!G144</f>
        <v>#REF!</v>
      </c>
    </row>
    <row r="1045" spans="1:1">
      <c r="A1045" s="408" t="e">
        <f>'(소유자물건별)'!G145</f>
        <v>#REF!</v>
      </c>
    </row>
    <row r="1046" spans="1:1">
      <c r="A1046" s="408" t="e">
        <f>'(소유자물건별)'!G146</f>
        <v>#REF!</v>
      </c>
    </row>
    <row r="1047" spans="1:1">
      <c r="A1047" s="408" t="e">
        <f>'(소유자물건별)'!G147</f>
        <v>#REF!</v>
      </c>
    </row>
    <row r="1048" spans="1:1">
      <c r="A1048" s="408" t="e">
        <f>'(소유자물건별)'!G148</f>
        <v>#REF!</v>
      </c>
    </row>
    <row r="1049" spans="1:1">
      <c r="A1049" s="408" t="e">
        <f>'(소유자물건별)'!G149</f>
        <v>#REF!</v>
      </c>
    </row>
    <row r="1050" spans="1:1">
      <c r="A1050" s="408" t="e">
        <f>'(소유자물건별)'!G150</f>
        <v>#REF!</v>
      </c>
    </row>
    <row r="1051" spans="1:1">
      <c r="A1051" s="408" t="e">
        <f>'(소유자물건별)'!G151</f>
        <v>#REF!</v>
      </c>
    </row>
    <row r="1052" spans="1:1">
      <c r="A1052" s="408" t="str">
        <f>'(소유자물건별)'!H2</f>
        <v/>
      </c>
    </row>
    <row r="1053" spans="1:1">
      <c r="A1053" s="408" t="str">
        <f>'(소유자물건별)'!H3</f>
        <v/>
      </c>
    </row>
    <row r="1054" spans="1:1">
      <c r="A1054" s="408" t="str">
        <f>'(소유자물건별)'!H4</f>
        <v/>
      </c>
    </row>
    <row r="1055" spans="1:1">
      <c r="A1055" s="408" t="str">
        <f>'(소유자물건별)'!H5</f>
        <v/>
      </c>
    </row>
    <row r="1056" spans="1:1">
      <c r="A1056" s="408" t="str">
        <f>'(소유자물건별)'!H6</f>
        <v/>
      </c>
    </row>
    <row r="1057" spans="1:1">
      <c r="A1057" s="408" t="str">
        <f>'(소유자물건별)'!H7</f>
        <v/>
      </c>
    </row>
    <row r="1058" spans="1:1">
      <c r="A1058" s="408" t="str">
        <f>'(소유자물건별)'!H8</f>
        <v/>
      </c>
    </row>
    <row r="1059" spans="1:1">
      <c r="A1059" s="408" t="str">
        <f>'(소유자물건별)'!H9</f>
        <v/>
      </c>
    </row>
    <row r="1060" spans="1:1">
      <c r="A1060" s="408" t="str">
        <f>'(소유자물건별)'!H10</f>
        <v/>
      </c>
    </row>
    <row r="1061" spans="1:1">
      <c r="A1061" s="408" t="str">
        <f>'(소유자물건별)'!H11</f>
        <v/>
      </c>
    </row>
    <row r="1062" spans="1:1">
      <c r="A1062" s="408" t="str">
        <f>'(소유자물건별)'!H12</f>
        <v/>
      </c>
    </row>
    <row r="1063" spans="1:1">
      <c r="A1063" s="408" t="str">
        <f>'(소유자물건별)'!H13</f>
        <v/>
      </c>
    </row>
    <row r="1064" spans="1:1">
      <c r="A1064" s="408" t="str">
        <f>'(소유자물건별)'!H14</f>
        <v/>
      </c>
    </row>
    <row r="1065" spans="1:1">
      <c r="A1065" s="408" t="str">
        <f>'(소유자물건별)'!H15</f>
        <v/>
      </c>
    </row>
    <row r="1066" spans="1:1">
      <c r="A1066" s="408" t="str">
        <f>'(소유자물건별)'!H16</f>
        <v/>
      </c>
    </row>
    <row r="1067" spans="1:1">
      <c r="A1067" s="408" t="str">
        <f>'(소유자물건별)'!H17</f>
        <v/>
      </c>
    </row>
    <row r="1068" spans="1:1">
      <c r="A1068" s="408" t="str">
        <f>'(소유자물건별)'!H18</f>
        <v/>
      </c>
    </row>
    <row r="1069" spans="1:1">
      <c r="A1069" s="408" t="str">
        <f>'(소유자물건별)'!H19</f>
        <v/>
      </c>
    </row>
    <row r="1070" spans="1:1">
      <c r="A1070" s="408" t="str">
        <f>'(소유자물건별)'!H20</f>
        <v/>
      </c>
    </row>
    <row r="1071" spans="1:1">
      <c r="A1071" s="408" t="str">
        <f>'(소유자물건별)'!H21</f>
        <v/>
      </c>
    </row>
    <row r="1072" spans="1:1">
      <c r="A1072" s="408" t="str">
        <f>'(소유자물건별)'!H22</f>
        <v/>
      </c>
    </row>
    <row r="1073" spans="1:1">
      <c r="A1073" s="408" t="str">
        <f>'(소유자물건별)'!H23</f>
        <v/>
      </c>
    </row>
    <row r="1074" spans="1:1">
      <c r="A1074" s="408" t="str">
        <f>'(소유자물건별)'!H24</f>
        <v/>
      </c>
    </row>
    <row r="1075" spans="1:1">
      <c r="A1075" s="408" t="str">
        <f>'(소유자물건별)'!H25</f>
        <v/>
      </c>
    </row>
    <row r="1076" spans="1:1">
      <c r="A1076" s="408" t="str">
        <f>'(소유자물건별)'!H26</f>
        <v/>
      </c>
    </row>
    <row r="1077" spans="1:1">
      <c r="A1077" s="408" t="str">
        <f>'(소유자물건별)'!H27</f>
        <v/>
      </c>
    </row>
    <row r="1078" spans="1:1">
      <c r="A1078" s="408" t="str">
        <f>'(소유자물건별)'!H28</f>
        <v/>
      </c>
    </row>
    <row r="1079" spans="1:1">
      <c r="A1079" s="408" t="str">
        <f>'(소유자물건별)'!H29</f>
        <v/>
      </c>
    </row>
    <row r="1080" spans="1:1">
      <c r="A1080" s="408" t="str">
        <f>'(소유자물건별)'!H30</f>
        <v/>
      </c>
    </row>
    <row r="1081" spans="1:1">
      <c r="A1081" s="408" t="str">
        <f>'(소유자물건별)'!H31</f>
        <v/>
      </c>
    </row>
    <row r="1082" spans="1:1">
      <c r="A1082" s="408" t="str">
        <f>'(소유자물건별)'!H32</f>
        <v/>
      </c>
    </row>
    <row r="1083" spans="1:1">
      <c r="A1083" s="408" t="str">
        <f>'(소유자물건별)'!H33</f>
        <v/>
      </c>
    </row>
    <row r="1084" spans="1:1">
      <c r="A1084" s="408" t="str">
        <f>'(소유자물건별)'!H34</f>
        <v/>
      </c>
    </row>
    <row r="1085" spans="1:1">
      <c r="A1085" s="408" t="str">
        <f>'(소유자물건별)'!H35</f>
        <v/>
      </c>
    </row>
    <row r="1086" spans="1:1">
      <c r="A1086" s="408" t="str">
        <f>'(소유자물건별)'!H36</f>
        <v/>
      </c>
    </row>
    <row r="1087" spans="1:1">
      <c r="A1087" s="408" t="str">
        <f>'(소유자물건별)'!H37</f>
        <v/>
      </c>
    </row>
    <row r="1088" spans="1:1">
      <c r="A1088" s="408" t="str">
        <f>'(소유자물건별)'!H38</f>
        <v/>
      </c>
    </row>
    <row r="1089" spans="1:1">
      <c r="A1089" s="408" t="str">
        <f>'(소유자물건별)'!H39</f>
        <v/>
      </c>
    </row>
    <row r="1090" spans="1:1">
      <c r="A1090" s="408" t="str">
        <f>'(소유자물건별)'!H40</f>
        <v/>
      </c>
    </row>
    <row r="1091" spans="1:1">
      <c r="A1091" s="408" t="str">
        <f>'(소유자물건별)'!H41</f>
        <v/>
      </c>
    </row>
    <row r="1092" spans="1:1">
      <c r="A1092" s="408" t="str">
        <f>'(소유자물건별)'!H42</f>
        <v/>
      </c>
    </row>
    <row r="1093" spans="1:1">
      <c r="A1093" s="408" t="str">
        <f>'(소유자물건별)'!H43</f>
        <v/>
      </c>
    </row>
    <row r="1094" spans="1:1">
      <c r="A1094" s="408" t="str">
        <f>'(소유자물건별)'!H44</f>
        <v/>
      </c>
    </row>
    <row r="1095" spans="1:1">
      <c r="A1095" s="408" t="str">
        <f>'(소유자물건별)'!H45</f>
        <v/>
      </c>
    </row>
    <row r="1096" spans="1:1">
      <c r="A1096" s="408" t="str">
        <f>'(소유자물건별)'!H46</f>
        <v/>
      </c>
    </row>
    <row r="1097" spans="1:1">
      <c r="A1097" s="408" t="str">
        <f>'(소유자물건별)'!H47</f>
        <v/>
      </c>
    </row>
    <row r="1098" spans="1:1">
      <c r="A1098" s="408" t="str">
        <f>'(소유자물건별)'!H48</f>
        <v/>
      </c>
    </row>
    <row r="1099" spans="1:1">
      <c r="A1099" s="408" t="str">
        <f>'(소유자물건별)'!H49</f>
        <v/>
      </c>
    </row>
    <row r="1100" spans="1:1">
      <c r="A1100" s="408" t="str">
        <f>'(소유자물건별)'!H50</f>
        <v/>
      </c>
    </row>
    <row r="1101" spans="1:1">
      <c r="A1101" s="408" t="str">
        <f>'(소유자물건별)'!H51</f>
        <v/>
      </c>
    </row>
    <row r="1102" spans="1:1">
      <c r="A1102" s="408" t="str">
        <f>'(소유자물건별)'!H52</f>
        <v/>
      </c>
    </row>
    <row r="1103" spans="1:1">
      <c r="A1103" s="408" t="str">
        <f>'(소유자물건별)'!H53</f>
        <v/>
      </c>
    </row>
    <row r="1104" spans="1:1">
      <c r="A1104" s="408" t="str">
        <f>'(소유자물건별)'!H54</f>
        <v/>
      </c>
    </row>
    <row r="1105" spans="1:1">
      <c r="A1105" s="408" t="str">
        <f>'(소유자물건별)'!H55</f>
        <v/>
      </c>
    </row>
    <row r="1106" spans="1:1">
      <c r="A1106" s="408" t="str">
        <f>'(소유자물건별)'!H56</f>
        <v/>
      </c>
    </row>
    <row r="1107" spans="1:1">
      <c r="A1107" s="408" t="str">
        <f>'(소유자물건별)'!H57</f>
        <v/>
      </c>
    </row>
    <row r="1108" spans="1:1">
      <c r="A1108" s="408" t="str">
        <f>'(소유자물건별)'!H58</f>
        <v/>
      </c>
    </row>
    <row r="1109" spans="1:1">
      <c r="A1109" s="408" t="str">
        <f>'(소유자물건별)'!H59</f>
        <v/>
      </c>
    </row>
    <row r="1110" spans="1:1">
      <c r="A1110" s="408" t="str">
        <f>'(소유자물건별)'!H60</f>
        <v/>
      </c>
    </row>
    <row r="1111" spans="1:1">
      <c r="A1111" s="408" t="str">
        <f>'(소유자물건별)'!H61</f>
        <v/>
      </c>
    </row>
    <row r="1112" spans="1:1">
      <c r="A1112" s="408" t="str">
        <f>'(소유자물건별)'!H62</f>
        <v/>
      </c>
    </row>
    <row r="1113" spans="1:1">
      <c r="A1113" s="408" t="str">
        <f>'(소유자물건별)'!H63</f>
        <v/>
      </c>
    </row>
    <row r="1114" spans="1:1">
      <c r="A1114" s="408" t="str">
        <f>'(소유자물건별)'!H64</f>
        <v/>
      </c>
    </row>
    <row r="1115" spans="1:1">
      <c r="A1115" s="408" t="str">
        <f>'(소유자물건별)'!H65</f>
        <v/>
      </c>
    </row>
    <row r="1116" spans="1:1">
      <c r="A1116" s="408" t="str">
        <f>'(소유자물건별)'!H66</f>
        <v/>
      </c>
    </row>
    <row r="1117" spans="1:1">
      <c r="A1117" s="408" t="str">
        <f>'(소유자물건별)'!H67</f>
        <v/>
      </c>
    </row>
    <row r="1118" spans="1:1">
      <c r="A1118" s="408" t="str">
        <f>'(소유자물건별)'!H68</f>
        <v/>
      </c>
    </row>
    <row r="1119" spans="1:1">
      <c r="A1119" s="408" t="str">
        <f>'(소유자물건별)'!H69</f>
        <v/>
      </c>
    </row>
    <row r="1120" spans="1:1">
      <c r="A1120" s="408" t="str">
        <f>'(소유자물건별)'!H70</f>
        <v/>
      </c>
    </row>
    <row r="1121" spans="1:1">
      <c r="A1121" s="408" t="str">
        <f>'(소유자물건별)'!H71</f>
        <v/>
      </c>
    </row>
    <row r="1122" spans="1:1">
      <c r="A1122" s="408" t="str">
        <f>'(소유자물건별)'!H72</f>
        <v/>
      </c>
    </row>
    <row r="1123" spans="1:1">
      <c r="A1123" s="408" t="str">
        <f>'(소유자물건별)'!H73</f>
        <v/>
      </c>
    </row>
    <row r="1124" spans="1:1">
      <c r="A1124" s="408" t="str">
        <f>'(소유자물건별)'!H74</f>
        <v/>
      </c>
    </row>
    <row r="1125" spans="1:1">
      <c r="A1125" s="408" t="str">
        <f>'(소유자물건별)'!H75</f>
        <v/>
      </c>
    </row>
    <row r="1126" spans="1:1">
      <c r="A1126" s="408" t="str">
        <f>'(소유자물건별)'!H76</f>
        <v/>
      </c>
    </row>
    <row r="1127" spans="1:1">
      <c r="A1127" s="408" t="str">
        <f>'(소유자물건별)'!H77</f>
        <v/>
      </c>
    </row>
    <row r="1128" spans="1:1">
      <c r="A1128" s="408" t="str">
        <f>'(소유자물건별)'!H78</f>
        <v/>
      </c>
    </row>
    <row r="1129" spans="1:1">
      <c r="A1129" s="408" t="str">
        <f>'(소유자물건별)'!H79</f>
        <v/>
      </c>
    </row>
    <row r="1130" spans="1:1">
      <c r="A1130" s="408" t="str">
        <f>'(소유자물건별)'!H80</f>
        <v/>
      </c>
    </row>
    <row r="1131" spans="1:1">
      <c r="A1131" s="408" t="str">
        <f>'(소유자물건별)'!H81</f>
        <v/>
      </c>
    </row>
    <row r="1132" spans="1:1">
      <c r="A1132" s="408" t="str">
        <f>'(소유자물건별)'!H82</f>
        <v/>
      </c>
    </row>
    <row r="1133" spans="1:1">
      <c r="A1133" s="408" t="str">
        <f>'(소유자물건별)'!H83</f>
        <v/>
      </c>
    </row>
    <row r="1134" spans="1:1">
      <c r="A1134" s="408" t="str">
        <f>'(소유자물건별)'!H84</f>
        <v/>
      </c>
    </row>
    <row r="1135" spans="1:1">
      <c r="A1135" s="408" t="str">
        <f>'(소유자물건별)'!H85</f>
        <v/>
      </c>
    </row>
    <row r="1136" spans="1:1">
      <c r="A1136" s="408" t="str">
        <f>'(소유자물건별)'!H86</f>
        <v/>
      </c>
    </row>
    <row r="1137" spans="1:1">
      <c r="A1137" s="408" t="str">
        <f>'(소유자물건별)'!H87</f>
        <v/>
      </c>
    </row>
    <row r="1138" spans="1:1">
      <c r="A1138" s="408" t="str">
        <f>'(소유자물건별)'!H88</f>
        <v/>
      </c>
    </row>
    <row r="1139" spans="1:1">
      <c r="A1139" s="408" t="str">
        <f>'(소유자물건별)'!H89</f>
        <v/>
      </c>
    </row>
    <row r="1140" spans="1:1">
      <c r="A1140" s="408" t="str">
        <f>'(소유자물건별)'!H90</f>
        <v/>
      </c>
    </row>
    <row r="1141" spans="1:1">
      <c r="A1141" s="408" t="str">
        <f>'(소유자물건별)'!H91</f>
        <v/>
      </c>
    </row>
    <row r="1142" spans="1:1">
      <c r="A1142" s="408" t="str">
        <f>'(소유자물건별)'!H92</f>
        <v/>
      </c>
    </row>
    <row r="1143" spans="1:1">
      <c r="A1143" s="408" t="str">
        <f>'(소유자물건별)'!H93</f>
        <v/>
      </c>
    </row>
    <row r="1144" spans="1:1">
      <c r="A1144" s="408" t="str">
        <f>'(소유자물건별)'!H94</f>
        <v/>
      </c>
    </row>
    <row r="1145" spans="1:1">
      <c r="A1145" s="408" t="str">
        <f>'(소유자물건별)'!H95</f>
        <v/>
      </c>
    </row>
    <row r="1146" spans="1:1">
      <c r="A1146" s="408" t="str">
        <f>'(소유자물건별)'!H96</f>
        <v/>
      </c>
    </row>
    <row r="1147" spans="1:1">
      <c r="A1147" s="408" t="str">
        <f>'(소유자물건별)'!H97</f>
        <v/>
      </c>
    </row>
    <row r="1148" spans="1:1">
      <c r="A1148" s="408" t="str">
        <f>'(소유자물건별)'!H98</f>
        <v/>
      </c>
    </row>
    <row r="1149" spans="1:1">
      <c r="A1149" s="408" t="str">
        <f>'(소유자물건별)'!H99</f>
        <v/>
      </c>
    </row>
    <row r="1150" spans="1:1">
      <c r="A1150" s="408" t="str">
        <f>'(소유자물건별)'!H100</f>
        <v/>
      </c>
    </row>
    <row r="1151" spans="1:1">
      <c r="A1151" s="408" t="str">
        <f>'(소유자물건별)'!H101</f>
        <v/>
      </c>
    </row>
    <row r="1152" spans="1:1">
      <c r="A1152" s="408" t="str">
        <f>'(소유자물건별)'!H102</f>
        <v/>
      </c>
    </row>
    <row r="1153" spans="1:1">
      <c r="A1153" s="408" t="str">
        <f>'(소유자물건별)'!H103</f>
        <v/>
      </c>
    </row>
    <row r="1154" spans="1:1">
      <c r="A1154" s="408" t="str">
        <f>'(소유자물건별)'!H104</f>
        <v/>
      </c>
    </row>
    <row r="1155" spans="1:1">
      <c r="A1155" s="408" t="str">
        <f>'(소유자물건별)'!H105</f>
        <v/>
      </c>
    </row>
    <row r="1156" spans="1:1">
      <c r="A1156" s="408" t="str">
        <f>'(소유자물건별)'!H106</f>
        <v/>
      </c>
    </row>
    <row r="1157" spans="1:1">
      <c r="A1157" s="408" t="str">
        <f>'(소유자물건별)'!H107</f>
        <v/>
      </c>
    </row>
    <row r="1158" spans="1:1">
      <c r="A1158" s="408" t="str">
        <f>'(소유자물건별)'!H108</f>
        <v/>
      </c>
    </row>
    <row r="1159" spans="1:1">
      <c r="A1159" s="408" t="str">
        <f>'(소유자물건별)'!H109</f>
        <v/>
      </c>
    </row>
    <row r="1160" spans="1:1">
      <c r="A1160" s="408" t="str">
        <f>'(소유자물건별)'!H110</f>
        <v/>
      </c>
    </row>
    <row r="1161" spans="1:1">
      <c r="A1161" s="408" t="str">
        <f>'(소유자물건별)'!H111</f>
        <v/>
      </c>
    </row>
    <row r="1162" spans="1:1">
      <c r="A1162" s="408" t="str">
        <f>'(소유자물건별)'!H112</f>
        <v/>
      </c>
    </row>
    <row r="1163" spans="1:1">
      <c r="A1163" s="408" t="str">
        <f>'(소유자물건별)'!H113</f>
        <v/>
      </c>
    </row>
    <row r="1164" spans="1:1">
      <c r="A1164" s="408" t="str">
        <f>'(소유자물건별)'!H114</f>
        <v/>
      </c>
    </row>
    <row r="1165" spans="1:1">
      <c r="A1165" s="408" t="str">
        <f>'(소유자물건별)'!H115</f>
        <v/>
      </c>
    </row>
    <row r="1166" spans="1:1">
      <c r="A1166" s="408" t="str">
        <f>'(소유자물건별)'!H116</f>
        <v/>
      </c>
    </row>
    <row r="1167" spans="1:1">
      <c r="A1167" s="408" t="str">
        <f>'(소유자물건별)'!H117</f>
        <v/>
      </c>
    </row>
    <row r="1168" spans="1:1">
      <c r="A1168" s="408" t="str">
        <f>'(소유자물건별)'!H118</f>
        <v/>
      </c>
    </row>
    <row r="1169" spans="1:1">
      <c r="A1169" s="408" t="str">
        <f>'(소유자물건별)'!H119</f>
        <v/>
      </c>
    </row>
    <row r="1170" spans="1:1">
      <c r="A1170" s="408" t="str">
        <f>'(소유자물건별)'!H120</f>
        <v/>
      </c>
    </row>
    <row r="1171" spans="1:1">
      <c r="A1171" s="408" t="str">
        <f>'(소유자물건별)'!H121</f>
        <v/>
      </c>
    </row>
    <row r="1172" spans="1:1">
      <c r="A1172" s="408" t="str">
        <f>'(소유자물건별)'!H122</f>
        <v/>
      </c>
    </row>
    <row r="1173" spans="1:1">
      <c r="A1173" s="408" t="str">
        <f>'(소유자물건별)'!H123</f>
        <v/>
      </c>
    </row>
    <row r="1174" spans="1:1">
      <c r="A1174" s="408" t="str">
        <f>'(소유자물건별)'!H124</f>
        <v/>
      </c>
    </row>
    <row r="1175" spans="1:1">
      <c r="A1175" s="408" t="str">
        <f>'(소유자물건별)'!H125</f>
        <v/>
      </c>
    </row>
    <row r="1176" spans="1:1">
      <c r="A1176" s="408" t="str">
        <f>'(소유자물건별)'!H126</f>
        <v/>
      </c>
    </row>
    <row r="1177" spans="1:1">
      <c r="A1177" s="408" t="str">
        <f>'(소유자물건별)'!H127</f>
        <v/>
      </c>
    </row>
    <row r="1178" spans="1:1">
      <c r="A1178" s="408" t="str">
        <f>'(소유자물건별)'!H128</f>
        <v/>
      </c>
    </row>
    <row r="1179" spans="1:1">
      <c r="A1179" s="408" t="str">
        <f>'(소유자물건별)'!H129</f>
        <v/>
      </c>
    </row>
    <row r="1180" spans="1:1">
      <c r="A1180" s="408" t="str">
        <f>'(소유자물건별)'!H130</f>
        <v/>
      </c>
    </row>
    <row r="1181" spans="1:1">
      <c r="A1181" s="408" t="str">
        <f>'(소유자물건별)'!H131</f>
        <v/>
      </c>
    </row>
    <row r="1182" spans="1:1">
      <c r="A1182" s="408" t="str">
        <f>'(소유자물건별)'!H132</f>
        <v/>
      </c>
    </row>
    <row r="1183" spans="1:1">
      <c r="A1183" s="408" t="str">
        <f>'(소유자물건별)'!H133</f>
        <v/>
      </c>
    </row>
    <row r="1184" spans="1:1">
      <c r="A1184" s="408" t="str">
        <f>'(소유자물건별)'!H134</f>
        <v/>
      </c>
    </row>
    <row r="1185" spans="1:1">
      <c r="A1185" s="408" t="str">
        <f>'(소유자물건별)'!H135</f>
        <v/>
      </c>
    </row>
    <row r="1186" spans="1:1">
      <c r="A1186" s="408" t="str">
        <f>'(소유자물건별)'!H136</f>
        <v/>
      </c>
    </row>
    <row r="1187" spans="1:1">
      <c r="A1187" s="408" t="str">
        <f>'(소유자물건별)'!H137</f>
        <v/>
      </c>
    </row>
    <row r="1188" spans="1:1">
      <c r="A1188" s="408" t="str">
        <f>'(소유자물건별)'!H138</f>
        <v/>
      </c>
    </row>
    <row r="1189" spans="1:1">
      <c r="A1189" s="408" t="str">
        <f>'(소유자물건별)'!H139</f>
        <v/>
      </c>
    </row>
    <row r="1190" spans="1:1">
      <c r="A1190" s="408" t="str">
        <f>'(소유자물건별)'!H140</f>
        <v/>
      </c>
    </row>
    <row r="1191" spans="1:1">
      <c r="A1191" s="408" t="str">
        <f>'(소유자물건별)'!H141</f>
        <v/>
      </c>
    </row>
    <row r="1192" spans="1:1">
      <c r="A1192" s="408" t="str">
        <f>'(소유자물건별)'!H142</f>
        <v/>
      </c>
    </row>
    <row r="1193" spans="1:1">
      <c r="A1193" s="408" t="str">
        <f>'(소유자물건별)'!H143</f>
        <v/>
      </c>
    </row>
    <row r="1194" spans="1:1">
      <c r="A1194" s="408" t="str">
        <f>'(소유자물건별)'!H144</f>
        <v/>
      </c>
    </row>
    <row r="1195" spans="1:1">
      <c r="A1195" s="408" t="str">
        <f>'(소유자물건별)'!H145</f>
        <v/>
      </c>
    </row>
    <row r="1196" spans="1:1">
      <c r="A1196" s="408" t="str">
        <f>'(소유자물건별)'!H146</f>
        <v/>
      </c>
    </row>
    <row r="1197" spans="1:1">
      <c r="A1197" s="408" t="str">
        <f>'(소유자물건별)'!H147</f>
        <v/>
      </c>
    </row>
    <row r="1198" spans="1:1">
      <c r="A1198" s="408" t="str">
        <f>'(소유자물건별)'!H148</f>
        <v/>
      </c>
    </row>
    <row r="1199" spans="1:1">
      <c r="A1199" s="408" t="str">
        <f>'(소유자물건별)'!H149</f>
        <v/>
      </c>
    </row>
    <row r="1200" spans="1:1">
      <c r="A1200" s="408" t="str">
        <f>'(소유자물건별)'!H150</f>
        <v/>
      </c>
    </row>
    <row r="1201" spans="1:1">
      <c r="A1201" s="408" t="str">
        <f>'(소유자물건별)'!H151</f>
        <v/>
      </c>
    </row>
    <row r="1202" spans="1:1">
      <c r="A1202" s="408" t="str">
        <f>'(소유자물건별)'!I2</f>
        <v/>
      </c>
    </row>
    <row r="1203" spans="1:1">
      <c r="A1203" s="408" t="str">
        <f>'(소유자물건별)'!I3</f>
        <v/>
      </c>
    </row>
    <row r="1204" spans="1:1">
      <c r="A1204" s="408" t="str">
        <f>'(소유자물건별)'!I4</f>
        <v/>
      </c>
    </row>
    <row r="1205" spans="1:1">
      <c r="A1205" s="408" t="str">
        <f>'(소유자물건별)'!I5</f>
        <v/>
      </c>
    </row>
    <row r="1206" spans="1:1">
      <c r="A1206" s="408" t="str">
        <f>'(소유자물건별)'!I6</f>
        <v/>
      </c>
    </row>
    <row r="1207" spans="1:1">
      <c r="A1207" s="408" t="str">
        <f>'(소유자물건별)'!I7</f>
        <v/>
      </c>
    </row>
    <row r="1208" spans="1:1">
      <c r="A1208" s="408" t="str">
        <f>'(소유자물건별)'!I8</f>
        <v/>
      </c>
    </row>
    <row r="1209" spans="1:1">
      <c r="A1209" s="408" t="str">
        <f>'(소유자물건별)'!I9</f>
        <v/>
      </c>
    </row>
    <row r="1210" spans="1:1">
      <c r="A1210" s="408" t="str">
        <f>'(소유자물건별)'!I10</f>
        <v/>
      </c>
    </row>
    <row r="1211" spans="1:1">
      <c r="A1211" s="408" t="str">
        <f>'(소유자물건별)'!I11</f>
        <v/>
      </c>
    </row>
    <row r="1212" spans="1:1">
      <c r="A1212" s="408" t="str">
        <f>'(소유자물건별)'!I12</f>
        <v/>
      </c>
    </row>
    <row r="1213" spans="1:1">
      <c r="A1213" s="408" t="str">
        <f>'(소유자물건별)'!I13</f>
        <v/>
      </c>
    </row>
    <row r="1214" spans="1:1">
      <c r="A1214" s="408" t="str">
        <f>'(소유자물건별)'!I14</f>
        <v/>
      </c>
    </row>
    <row r="1215" spans="1:1">
      <c r="A1215" s="408" t="str">
        <f>'(소유자물건별)'!I15</f>
        <v/>
      </c>
    </row>
    <row r="1216" spans="1:1">
      <c r="A1216" s="408" t="str">
        <f>'(소유자물건별)'!I16</f>
        <v/>
      </c>
    </row>
    <row r="1217" spans="1:1">
      <c r="A1217" s="408" t="str">
        <f>'(소유자물건별)'!I17</f>
        <v/>
      </c>
    </row>
    <row r="1218" spans="1:1">
      <c r="A1218" s="408" t="str">
        <f>'(소유자물건별)'!I18</f>
        <v/>
      </c>
    </row>
    <row r="1219" spans="1:1">
      <c r="A1219" s="408" t="str">
        <f>'(소유자물건별)'!I19</f>
        <v/>
      </c>
    </row>
    <row r="1220" spans="1:1">
      <c r="A1220" s="408" t="str">
        <f>'(소유자물건별)'!I20</f>
        <v/>
      </c>
    </row>
    <row r="1221" spans="1:1">
      <c r="A1221" s="408" t="str">
        <f>'(소유자물건별)'!I21</f>
        <v/>
      </c>
    </row>
    <row r="1222" spans="1:1">
      <c r="A1222" s="408" t="str">
        <f>'(소유자물건별)'!I22</f>
        <v/>
      </c>
    </row>
    <row r="1223" spans="1:1">
      <c r="A1223" s="408" t="str">
        <f>'(소유자물건별)'!I23</f>
        <v/>
      </c>
    </row>
    <row r="1224" spans="1:1">
      <c r="A1224" s="408" t="str">
        <f>'(소유자물건별)'!I24</f>
        <v/>
      </c>
    </row>
    <row r="1225" spans="1:1">
      <c r="A1225" s="408" t="str">
        <f>'(소유자물건별)'!I25</f>
        <v/>
      </c>
    </row>
    <row r="1226" spans="1:1">
      <c r="A1226" s="408" t="str">
        <f>'(소유자물건별)'!I26</f>
        <v/>
      </c>
    </row>
    <row r="1227" spans="1:1">
      <c r="A1227" s="408" t="str">
        <f>'(소유자물건별)'!I27</f>
        <v/>
      </c>
    </row>
    <row r="1228" spans="1:1">
      <c r="A1228" s="408" t="str">
        <f>'(소유자물건별)'!I28</f>
        <v/>
      </c>
    </row>
    <row r="1229" spans="1:1">
      <c r="A1229" s="408" t="str">
        <f>'(소유자물건별)'!I29</f>
        <v/>
      </c>
    </row>
    <row r="1230" spans="1:1">
      <c r="A1230" s="408" t="str">
        <f>'(소유자물건별)'!I30</f>
        <v/>
      </c>
    </row>
    <row r="1231" spans="1:1">
      <c r="A1231" s="408" t="str">
        <f>'(소유자물건별)'!I31</f>
        <v/>
      </c>
    </row>
    <row r="1232" spans="1:1">
      <c r="A1232" s="408" t="str">
        <f>'(소유자물건별)'!I32</f>
        <v/>
      </c>
    </row>
    <row r="1233" spans="1:1">
      <c r="A1233" s="408" t="str">
        <f>'(소유자물건별)'!I33</f>
        <v/>
      </c>
    </row>
    <row r="1234" spans="1:1">
      <c r="A1234" s="408" t="str">
        <f>'(소유자물건별)'!I34</f>
        <v/>
      </c>
    </row>
    <row r="1235" spans="1:1">
      <c r="A1235" s="408" t="str">
        <f>'(소유자물건별)'!I35</f>
        <v/>
      </c>
    </row>
    <row r="1236" spans="1:1">
      <c r="A1236" s="408" t="str">
        <f>'(소유자물건별)'!I36</f>
        <v/>
      </c>
    </row>
    <row r="1237" spans="1:1">
      <c r="A1237" s="408" t="str">
        <f>'(소유자물건별)'!I37</f>
        <v/>
      </c>
    </row>
    <row r="1238" spans="1:1">
      <c r="A1238" s="408" t="str">
        <f>'(소유자물건별)'!I38</f>
        <v/>
      </c>
    </row>
    <row r="1239" spans="1:1">
      <c r="A1239" s="408" t="str">
        <f>'(소유자물건별)'!I39</f>
        <v/>
      </c>
    </row>
    <row r="1240" spans="1:1">
      <c r="A1240" s="408" t="str">
        <f>'(소유자물건별)'!I40</f>
        <v/>
      </c>
    </row>
    <row r="1241" spans="1:1">
      <c r="A1241" s="408" t="str">
        <f>'(소유자물건별)'!I41</f>
        <v/>
      </c>
    </row>
    <row r="1242" spans="1:1">
      <c r="A1242" s="408" t="str">
        <f>'(소유자물건별)'!I42</f>
        <v/>
      </c>
    </row>
    <row r="1243" spans="1:1">
      <c r="A1243" s="408" t="str">
        <f>'(소유자물건별)'!I43</f>
        <v/>
      </c>
    </row>
    <row r="1244" spans="1:1">
      <c r="A1244" s="408" t="str">
        <f>'(소유자물건별)'!I44</f>
        <v/>
      </c>
    </row>
    <row r="1245" spans="1:1">
      <c r="A1245" s="408" t="str">
        <f>'(소유자물건별)'!I45</f>
        <v/>
      </c>
    </row>
    <row r="1246" spans="1:1">
      <c r="A1246" s="408" t="str">
        <f>'(소유자물건별)'!I46</f>
        <v/>
      </c>
    </row>
    <row r="1247" spans="1:1">
      <c r="A1247" s="408" t="str">
        <f>'(소유자물건별)'!I47</f>
        <v/>
      </c>
    </row>
    <row r="1248" spans="1:1">
      <c r="A1248" s="408" t="str">
        <f>'(소유자물건별)'!I48</f>
        <v/>
      </c>
    </row>
    <row r="1249" spans="1:1">
      <c r="A1249" s="408" t="str">
        <f>'(소유자물건별)'!I49</f>
        <v/>
      </c>
    </row>
    <row r="1250" spans="1:1">
      <c r="A1250" s="408" t="str">
        <f>'(소유자물건별)'!I50</f>
        <v/>
      </c>
    </row>
    <row r="1251" spans="1:1">
      <c r="A1251" s="408" t="str">
        <f>'(소유자물건별)'!I51</f>
        <v/>
      </c>
    </row>
    <row r="1252" spans="1:1">
      <c r="A1252" s="408" t="str">
        <f>'(소유자물건별)'!I52</f>
        <v/>
      </c>
    </row>
    <row r="1253" spans="1:1">
      <c r="A1253" s="408" t="str">
        <f>'(소유자물건별)'!I53</f>
        <v/>
      </c>
    </row>
    <row r="1254" spans="1:1">
      <c r="A1254" s="408" t="str">
        <f>'(소유자물건별)'!I54</f>
        <v/>
      </c>
    </row>
    <row r="1255" spans="1:1">
      <c r="A1255" s="408" t="str">
        <f>'(소유자물건별)'!I55</f>
        <v/>
      </c>
    </row>
    <row r="1256" spans="1:1">
      <c r="A1256" s="408" t="str">
        <f>'(소유자물건별)'!I56</f>
        <v/>
      </c>
    </row>
    <row r="1257" spans="1:1">
      <c r="A1257" s="408" t="str">
        <f>'(소유자물건별)'!I57</f>
        <v/>
      </c>
    </row>
    <row r="1258" spans="1:1">
      <c r="A1258" s="408" t="str">
        <f>'(소유자물건별)'!I58</f>
        <v/>
      </c>
    </row>
    <row r="1259" spans="1:1">
      <c r="A1259" s="408" t="str">
        <f>'(소유자물건별)'!I59</f>
        <v/>
      </c>
    </row>
    <row r="1260" spans="1:1">
      <c r="A1260" s="408" t="str">
        <f>'(소유자물건별)'!I60</f>
        <v/>
      </c>
    </row>
    <row r="1261" spans="1:1">
      <c r="A1261" s="408" t="str">
        <f>'(소유자물건별)'!I61</f>
        <v/>
      </c>
    </row>
    <row r="1262" spans="1:1">
      <c r="A1262" s="408" t="str">
        <f>'(소유자물건별)'!I62</f>
        <v/>
      </c>
    </row>
    <row r="1263" spans="1:1">
      <c r="A1263" s="408" t="str">
        <f>'(소유자물건별)'!I63</f>
        <v/>
      </c>
    </row>
    <row r="1264" spans="1:1">
      <c r="A1264" s="408" t="str">
        <f>'(소유자물건별)'!I64</f>
        <v/>
      </c>
    </row>
    <row r="1265" spans="1:1">
      <c r="A1265" s="408" t="str">
        <f>'(소유자물건별)'!I65</f>
        <v/>
      </c>
    </row>
    <row r="1266" spans="1:1">
      <c r="A1266" s="408" t="str">
        <f>'(소유자물건별)'!I66</f>
        <v/>
      </c>
    </row>
    <row r="1267" spans="1:1">
      <c r="A1267" s="408" t="str">
        <f>'(소유자물건별)'!I67</f>
        <v/>
      </c>
    </row>
    <row r="1268" spans="1:1">
      <c r="A1268" s="408" t="str">
        <f>'(소유자물건별)'!I68</f>
        <v/>
      </c>
    </row>
    <row r="1269" spans="1:1">
      <c r="A1269" s="408" t="str">
        <f>'(소유자물건별)'!I69</f>
        <v/>
      </c>
    </row>
    <row r="1270" spans="1:1">
      <c r="A1270" s="408" t="str">
        <f>'(소유자물건별)'!I70</f>
        <v/>
      </c>
    </row>
    <row r="1271" spans="1:1">
      <c r="A1271" s="408" t="str">
        <f>'(소유자물건별)'!I71</f>
        <v/>
      </c>
    </row>
    <row r="1272" spans="1:1">
      <c r="A1272" s="408" t="str">
        <f>'(소유자물건별)'!I72</f>
        <v/>
      </c>
    </row>
    <row r="1273" spans="1:1">
      <c r="A1273" s="408" t="str">
        <f>'(소유자물건별)'!I73</f>
        <v/>
      </c>
    </row>
    <row r="1274" spans="1:1">
      <c r="A1274" s="408" t="str">
        <f>'(소유자물건별)'!I74</f>
        <v/>
      </c>
    </row>
    <row r="1275" spans="1:1">
      <c r="A1275" s="408" t="str">
        <f>'(소유자물건별)'!I75</f>
        <v/>
      </c>
    </row>
    <row r="1276" spans="1:1">
      <c r="A1276" s="408" t="str">
        <f>'(소유자물건별)'!I76</f>
        <v/>
      </c>
    </row>
    <row r="1277" spans="1:1">
      <c r="A1277" s="408" t="str">
        <f>'(소유자물건별)'!I77</f>
        <v/>
      </c>
    </row>
    <row r="1278" spans="1:1">
      <c r="A1278" s="408" t="str">
        <f>'(소유자물건별)'!I78</f>
        <v/>
      </c>
    </row>
    <row r="1279" spans="1:1">
      <c r="A1279" s="408" t="str">
        <f>'(소유자물건별)'!I79</f>
        <v/>
      </c>
    </row>
    <row r="1280" spans="1:1">
      <c r="A1280" s="408" t="str">
        <f>'(소유자물건별)'!I80</f>
        <v/>
      </c>
    </row>
    <row r="1281" spans="1:1">
      <c r="A1281" s="408" t="str">
        <f>'(소유자물건별)'!I81</f>
        <v/>
      </c>
    </row>
    <row r="1282" spans="1:1">
      <c r="A1282" s="408" t="str">
        <f>'(소유자물건별)'!I82</f>
        <v/>
      </c>
    </row>
    <row r="1283" spans="1:1">
      <c r="A1283" s="408" t="str">
        <f>'(소유자물건별)'!I83</f>
        <v/>
      </c>
    </row>
    <row r="1284" spans="1:1">
      <c r="A1284" s="408" t="str">
        <f>'(소유자물건별)'!I84</f>
        <v/>
      </c>
    </row>
    <row r="1285" spans="1:1">
      <c r="A1285" s="408" t="str">
        <f>'(소유자물건별)'!I85</f>
        <v/>
      </c>
    </row>
    <row r="1286" spans="1:1">
      <c r="A1286" s="408" t="str">
        <f>'(소유자물건별)'!I86</f>
        <v/>
      </c>
    </row>
    <row r="1287" spans="1:1">
      <c r="A1287" s="408" t="str">
        <f>'(소유자물건별)'!I87</f>
        <v/>
      </c>
    </row>
    <row r="1288" spans="1:1">
      <c r="A1288" s="408" t="str">
        <f>'(소유자물건별)'!I88</f>
        <v/>
      </c>
    </row>
    <row r="1289" spans="1:1">
      <c r="A1289" s="408" t="str">
        <f>'(소유자물건별)'!I89</f>
        <v/>
      </c>
    </row>
    <row r="1290" spans="1:1">
      <c r="A1290" s="408" t="str">
        <f>'(소유자물건별)'!I90</f>
        <v/>
      </c>
    </row>
    <row r="1291" spans="1:1">
      <c r="A1291" s="408" t="str">
        <f>'(소유자물건별)'!I91</f>
        <v/>
      </c>
    </row>
    <row r="1292" spans="1:1">
      <c r="A1292" s="408" t="str">
        <f>'(소유자물건별)'!I92</f>
        <v/>
      </c>
    </row>
    <row r="1293" spans="1:1">
      <c r="A1293" s="408" t="str">
        <f>'(소유자물건별)'!I93</f>
        <v/>
      </c>
    </row>
    <row r="1294" spans="1:1">
      <c r="A1294" s="408" t="str">
        <f>'(소유자물건별)'!I94</f>
        <v/>
      </c>
    </row>
    <row r="1295" spans="1:1">
      <c r="A1295" s="408" t="str">
        <f>'(소유자물건별)'!I95</f>
        <v/>
      </c>
    </row>
    <row r="1296" spans="1:1">
      <c r="A1296" s="408" t="str">
        <f>'(소유자물건별)'!I96</f>
        <v/>
      </c>
    </row>
    <row r="1297" spans="1:1">
      <c r="A1297" s="408" t="str">
        <f>'(소유자물건별)'!I97</f>
        <v/>
      </c>
    </row>
    <row r="1298" spans="1:1">
      <c r="A1298" s="408" t="str">
        <f>'(소유자물건별)'!I98</f>
        <v/>
      </c>
    </row>
    <row r="1299" spans="1:1">
      <c r="A1299" s="408" t="str">
        <f>'(소유자물건별)'!I99</f>
        <v/>
      </c>
    </row>
    <row r="1300" spans="1:1">
      <c r="A1300" s="408" t="str">
        <f>'(소유자물건별)'!I100</f>
        <v/>
      </c>
    </row>
    <row r="1301" spans="1:1">
      <c r="A1301" s="408" t="str">
        <f>'(소유자물건별)'!I101</f>
        <v/>
      </c>
    </row>
    <row r="1302" spans="1:1">
      <c r="A1302" s="408" t="str">
        <f>'(소유자물건별)'!I102</f>
        <v/>
      </c>
    </row>
    <row r="1303" spans="1:1">
      <c r="A1303" s="408" t="str">
        <f>'(소유자물건별)'!I103</f>
        <v/>
      </c>
    </row>
    <row r="1304" spans="1:1">
      <c r="A1304" s="408" t="str">
        <f>'(소유자물건별)'!I104</f>
        <v/>
      </c>
    </row>
    <row r="1305" spans="1:1">
      <c r="A1305" s="408" t="str">
        <f>'(소유자물건별)'!I105</f>
        <v/>
      </c>
    </row>
    <row r="1306" spans="1:1">
      <c r="A1306" s="408" t="str">
        <f>'(소유자물건별)'!I106</f>
        <v/>
      </c>
    </row>
    <row r="1307" spans="1:1">
      <c r="A1307" s="408" t="str">
        <f>'(소유자물건별)'!I107</f>
        <v/>
      </c>
    </row>
    <row r="1308" spans="1:1">
      <c r="A1308" s="408" t="str">
        <f>'(소유자물건별)'!I108</f>
        <v/>
      </c>
    </row>
    <row r="1309" spans="1:1">
      <c r="A1309" s="408" t="str">
        <f>'(소유자물건별)'!I109</f>
        <v/>
      </c>
    </row>
    <row r="1310" spans="1:1">
      <c r="A1310" s="408" t="str">
        <f>'(소유자물건별)'!I110</f>
        <v/>
      </c>
    </row>
    <row r="1311" spans="1:1">
      <c r="A1311" s="408" t="str">
        <f>'(소유자물건별)'!I111</f>
        <v/>
      </c>
    </row>
    <row r="1312" spans="1:1">
      <c r="A1312" s="408" t="str">
        <f>'(소유자물건별)'!I112</f>
        <v/>
      </c>
    </row>
    <row r="1313" spans="1:1">
      <c r="A1313" s="408" t="str">
        <f>'(소유자물건별)'!I113</f>
        <v/>
      </c>
    </row>
    <row r="1314" spans="1:1">
      <c r="A1314" s="408" t="str">
        <f>'(소유자물건별)'!I114</f>
        <v/>
      </c>
    </row>
    <row r="1315" spans="1:1">
      <c r="A1315" s="408" t="str">
        <f>'(소유자물건별)'!I115</f>
        <v/>
      </c>
    </row>
    <row r="1316" spans="1:1">
      <c r="A1316" s="408" t="str">
        <f>'(소유자물건별)'!I116</f>
        <v/>
      </c>
    </row>
    <row r="1317" spans="1:1">
      <c r="A1317" s="408" t="str">
        <f>'(소유자물건별)'!I117</f>
        <v/>
      </c>
    </row>
    <row r="1318" spans="1:1">
      <c r="A1318" s="408" t="str">
        <f>'(소유자물건별)'!I118</f>
        <v/>
      </c>
    </row>
    <row r="1319" spans="1:1">
      <c r="A1319" s="408" t="str">
        <f>'(소유자물건별)'!I119</f>
        <v/>
      </c>
    </row>
    <row r="1320" spans="1:1">
      <c r="A1320" s="408" t="str">
        <f>'(소유자물건별)'!I120</f>
        <v/>
      </c>
    </row>
    <row r="1321" spans="1:1">
      <c r="A1321" s="408" t="str">
        <f>'(소유자물건별)'!I121</f>
        <v/>
      </c>
    </row>
    <row r="1322" spans="1:1">
      <c r="A1322" s="408" t="str">
        <f>'(소유자물건별)'!I122</f>
        <v/>
      </c>
    </row>
    <row r="1323" spans="1:1">
      <c r="A1323" s="408" t="str">
        <f>'(소유자물건별)'!I123</f>
        <v/>
      </c>
    </row>
    <row r="1324" spans="1:1">
      <c r="A1324" s="408" t="str">
        <f>'(소유자물건별)'!I124</f>
        <v/>
      </c>
    </row>
    <row r="1325" spans="1:1">
      <c r="A1325" s="408" t="str">
        <f>'(소유자물건별)'!I125</f>
        <v/>
      </c>
    </row>
    <row r="1326" spans="1:1">
      <c r="A1326" s="408" t="str">
        <f>'(소유자물건별)'!I126</f>
        <v/>
      </c>
    </row>
    <row r="1327" spans="1:1">
      <c r="A1327" s="408" t="str">
        <f>'(소유자물건별)'!I127</f>
        <v/>
      </c>
    </row>
    <row r="1328" spans="1:1">
      <c r="A1328" s="408" t="str">
        <f>'(소유자물건별)'!I128</f>
        <v/>
      </c>
    </row>
    <row r="1329" spans="1:1">
      <c r="A1329" s="408" t="str">
        <f>'(소유자물건별)'!I129</f>
        <v/>
      </c>
    </row>
    <row r="1330" spans="1:1">
      <c r="A1330" s="408" t="str">
        <f>'(소유자물건별)'!I130</f>
        <v/>
      </c>
    </row>
    <row r="1331" spans="1:1">
      <c r="A1331" s="408" t="str">
        <f>'(소유자물건별)'!I131</f>
        <v/>
      </c>
    </row>
    <row r="1332" spans="1:1">
      <c r="A1332" s="408" t="str">
        <f>'(소유자물건별)'!I132</f>
        <v/>
      </c>
    </row>
    <row r="1333" spans="1:1">
      <c r="A1333" s="408" t="str">
        <f>'(소유자물건별)'!I133</f>
        <v/>
      </c>
    </row>
    <row r="1334" spans="1:1">
      <c r="A1334" s="408" t="str">
        <f>'(소유자물건별)'!I134</f>
        <v/>
      </c>
    </row>
    <row r="1335" spans="1:1">
      <c r="A1335" s="408" t="str">
        <f>'(소유자물건별)'!I135</f>
        <v/>
      </c>
    </row>
    <row r="1336" spans="1:1">
      <c r="A1336" s="408" t="str">
        <f>'(소유자물건별)'!I136</f>
        <v/>
      </c>
    </row>
    <row r="1337" spans="1:1">
      <c r="A1337" s="408" t="str">
        <f>'(소유자물건별)'!I137</f>
        <v/>
      </c>
    </row>
    <row r="1338" spans="1:1">
      <c r="A1338" s="408" t="str">
        <f>'(소유자물건별)'!I138</f>
        <v/>
      </c>
    </row>
    <row r="1339" spans="1:1">
      <c r="A1339" s="408" t="str">
        <f>'(소유자물건별)'!I139</f>
        <v/>
      </c>
    </row>
    <row r="1340" spans="1:1">
      <c r="A1340" s="408" t="str">
        <f>'(소유자물건별)'!I140</f>
        <v/>
      </c>
    </row>
    <row r="1341" spans="1:1">
      <c r="A1341" s="408" t="str">
        <f>'(소유자물건별)'!I141</f>
        <v/>
      </c>
    </row>
    <row r="1342" spans="1:1">
      <c r="A1342" s="408" t="str">
        <f>'(소유자물건별)'!I142</f>
        <v/>
      </c>
    </row>
    <row r="1343" spans="1:1">
      <c r="A1343" s="408" t="str">
        <f>'(소유자물건별)'!I143</f>
        <v/>
      </c>
    </row>
    <row r="1344" spans="1:1">
      <c r="A1344" s="408" t="str">
        <f>'(소유자물건별)'!I144</f>
        <v/>
      </c>
    </row>
    <row r="1345" spans="1:1">
      <c r="A1345" s="408" t="str">
        <f>'(소유자물건별)'!I145</f>
        <v/>
      </c>
    </row>
    <row r="1346" spans="1:1">
      <c r="A1346" s="408" t="str">
        <f>'(소유자물건별)'!I146</f>
        <v/>
      </c>
    </row>
    <row r="1347" spans="1:1">
      <c r="A1347" s="408" t="str">
        <f>'(소유자물건별)'!I147</f>
        <v/>
      </c>
    </row>
    <row r="1348" spans="1:1">
      <c r="A1348" s="408" t="str">
        <f>'(소유자물건별)'!I148</f>
        <v/>
      </c>
    </row>
    <row r="1349" spans="1:1">
      <c r="A1349" s="408" t="str">
        <f>'(소유자물건별)'!I149</f>
        <v/>
      </c>
    </row>
    <row r="1350" spans="1:1">
      <c r="A1350" s="408" t="str">
        <f>'(소유자물건별)'!I150</f>
        <v/>
      </c>
    </row>
    <row r="1351" spans="1:1">
      <c r="A1351" s="408" t="str">
        <f>'(소유자물건별)'!I151</f>
        <v/>
      </c>
    </row>
  </sheetData>
  <phoneticPr fontId="67" type="noConversion"/>
  <conditionalFormatting sqref="A1:A1351">
    <cfRule type="duplicateValues" dxfId="67" priority="14"/>
  </conditionalFormatting>
  <pageMargins left="0.7" right="0.7" top="0.75" bottom="0.75" header="0.3" footer="0.3"/>
  <pageSetup paperSize="9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1"/>
  <sheetViews>
    <sheetView workbookViewId="0">
      <selection activeCell="D7" sqref="D7"/>
    </sheetView>
  </sheetViews>
  <sheetFormatPr defaultRowHeight="13.5"/>
  <cols>
    <col min="1" max="9" width="8.88671875" style="5"/>
  </cols>
  <sheetData>
    <row r="1" spans="1:9">
      <c r="A1" s="409" t="s">
        <v>249</v>
      </c>
      <c r="B1" s="409" t="s">
        <v>250</v>
      </c>
      <c r="C1" s="409" t="s">
        <v>251</v>
      </c>
      <c r="D1" s="409" t="s">
        <v>252</v>
      </c>
      <c r="E1" s="409" t="s">
        <v>253</v>
      </c>
      <c r="F1" s="409" t="s">
        <v>254</v>
      </c>
      <c r="G1" s="409" t="s">
        <v>255</v>
      </c>
      <c r="H1" s="409" t="s">
        <v>256</v>
      </c>
      <c r="I1" s="409" t="s">
        <v>257</v>
      </c>
    </row>
    <row r="2" spans="1:9">
      <c r="A2" s="408" t="e">
        <f>IF(토지!#REF!="","",토지!#REF!)</f>
        <v>#REF!</v>
      </c>
      <c r="B2" s="408" t="str">
        <f>IF(지장물!J5="","",지장물!J5)</f>
        <v/>
      </c>
      <c r="C2" s="408" t="str">
        <f>IF(영업보상!AF5="","",영업보상!AF5)</f>
        <v/>
      </c>
      <c r="D2" s="408" t="e">
        <f>IF(#REF!="","",#REF!)</f>
        <v>#REF!</v>
      </c>
      <c r="E2" s="408" t="e">
        <f>IF(#REF!="","",#REF!)</f>
        <v>#REF!</v>
      </c>
      <c r="F2" s="408" t="str">
        <f>IF(주거이전비!AF5="","",주거이전비!AF5)</f>
        <v/>
      </c>
      <c r="G2" s="408" t="e">
        <f>IF(#REF!="","",#REF!)</f>
        <v>#REF!</v>
      </c>
      <c r="H2" s="408" t="str">
        <f>IF(잔여지!AF5="","",잔여지!AF5)</f>
        <v/>
      </c>
      <c r="I2" s="408" t="str">
        <f>IF(잔여지지장물!AF5="","",잔여지지장물!AF5)</f>
        <v/>
      </c>
    </row>
    <row r="3" spans="1:9">
      <c r="A3" s="408" t="e">
        <f>IF(토지!#REF!="","",토지!#REF!)</f>
        <v>#REF!</v>
      </c>
      <c r="B3" s="408" t="str">
        <f>IF(지장물!J6="","",지장물!J6)</f>
        <v/>
      </c>
      <c r="C3" s="408" t="str">
        <f>IF(영업보상!AF6="","",영업보상!AF6)</f>
        <v/>
      </c>
      <c r="D3" s="408" t="e">
        <f>IF(#REF!="","",#REF!)</f>
        <v>#REF!</v>
      </c>
      <c r="E3" s="408" t="e">
        <f>IF(#REF!="","",#REF!)</f>
        <v>#REF!</v>
      </c>
      <c r="F3" s="408" t="str">
        <f>IF(주거이전비!AF6="","",주거이전비!AF6)</f>
        <v/>
      </c>
      <c r="G3" s="408" t="e">
        <f>IF(#REF!="","",#REF!)</f>
        <v>#REF!</v>
      </c>
      <c r="H3" s="408" t="str">
        <f>IF(잔여지!AF6="","",잔여지!AF6)</f>
        <v/>
      </c>
      <c r="I3" s="408" t="str">
        <f>IF(잔여지지장물!AF6="","",잔여지지장물!AF6)</f>
        <v/>
      </c>
    </row>
    <row r="4" spans="1:9">
      <c r="A4" s="408" t="e">
        <f>IF(토지!#REF!="","",토지!#REF!)</f>
        <v>#REF!</v>
      </c>
      <c r="B4" s="408" t="str">
        <f>IF(지장물!J7="","",지장물!J7)</f>
        <v/>
      </c>
      <c r="C4" s="408" t="str">
        <f>IF(영업보상!AF7="","",영업보상!AF7)</f>
        <v/>
      </c>
      <c r="D4" s="408" t="e">
        <f>IF(#REF!="","",#REF!)</f>
        <v>#REF!</v>
      </c>
      <c r="E4" s="408" t="e">
        <f>IF(#REF!="","",#REF!)</f>
        <v>#REF!</v>
      </c>
      <c r="F4" s="408" t="str">
        <f>IF(주거이전비!AF7="","",주거이전비!AF7)</f>
        <v/>
      </c>
      <c r="G4" s="408" t="e">
        <f>IF(#REF!="","",#REF!)</f>
        <v>#REF!</v>
      </c>
      <c r="H4" s="408" t="str">
        <f>IF(잔여지!AF7="","",잔여지!AF7)</f>
        <v/>
      </c>
      <c r="I4" s="408" t="str">
        <f>IF(잔여지지장물!AF7="","",잔여지지장물!AF7)</f>
        <v/>
      </c>
    </row>
    <row r="5" spans="1:9">
      <c r="A5" s="408" t="e">
        <f>IF(토지!#REF!="","",토지!#REF!)</f>
        <v>#REF!</v>
      </c>
      <c r="B5" s="408" t="str">
        <f>IF(지장물!J8="","",지장물!J8)</f>
        <v/>
      </c>
      <c r="C5" s="408" t="str">
        <f>IF(영업보상!AF8="","",영업보상!AF8)</f>
        <v/>
      </c>
      <c r="D5" s="408" t="e">
        <f>IF(#REF!="","",#REF!)</f>
        <v>#REF!</v>
      </c>
      <c r="E5" s="408" t="e">
        <f>IF(#REF!="","",#REF!)</f>
        <v>#REF!</v>
      </c>
      <c r="F5" s="408" t="str">
        <f>IF(주거이전비!AF8="","",주거이전비!AF8)</f>
        <v/>
      </c>
      <c r="G5" s="408" t="e">
        <f>IF(#REF!="","",#REF!)</f>
        <v>#REF!</v>
      </c>
      <c r="H5" s="408" t="str">
        <f>IF(잔여지!AF8="","",잔여지!AF8)</f>
        <v/>
      </c>
      <c r="I5" s="408" t="str">
        <f>IF(잔여지지장물!AF8="","",잔여지지장물!AF8)</f>
        <v/>
      </c>
    </row>
    <row r="6" spans="1:9">
      <c r="A6" s="408" t="e">
        <f>IF(토지!#REF!="","",토지!#REF!)</f>
        <v>#REF!</v>
      </c>
      <c r="B6" s="408" t="str">
        <f>IF(지장물!J9="","",지장물!J9)</f>
        <v/>
      </c>
      <c r="C6" s="408" t="str">
        <f>IF(영업보상!AF9="","",영업보상!AF9)</f>
        <v/>
      </c>
      <c r="D6" s="408" t="e">
        <f>IF(#REF!="","",#REF!)</f>
        <v>#REF!</v>
      </c>
      <c r="E6" s="408" t="e">
        <f>IF(#REF!="","",#REF!)</f>
        <v>#REF!</v>
      </c>
      <c r="F6" s="408" t="str">
        <f>IF(주거이전비!AF9="","",주거이전비!AF9)</f>
        <v/>
      </c>
      <c r="G6" s="408" t="e">
        <f>IF(#REF!="","",#REF!)</f>
        <v>#REF!</v>
      </c>
      <c r="H6" s="408" t="str">
        <f>IF(잔여지!AF9="","",잔여지!AF9)</f>
        <v/>
      </c>
      <c r="I6" s="408" t="str">
        <f>IF(잔여지지장물!AF9="","",잔여지지장물!AF9)</f>
        <v/>
      </c>
    </row>
    <row r="7" spans="1:9">
      <c r="A7" s="408" t="e">
        <f>IF(토지!#REF!="","",토지!#REF!)</f>
        <v>#REF!</v>
      </c>
      <c r="B7" s="408" t="str">
        <f>IF(지장물!J10="","",지장물!J10)</f>
        <v/>
      </c>
      <c r="C7" s="408" t="str">
        <f>IF(영업보상!AF10="","",영업보상!AF10)</f>
        <v/>
      </c>
      <c r="D7" s="408" t="e">
        <f>IF(#REF!="","",#REF!)</f>
        <v>#REF!</v>
      </c>
      <c r="E7" s="408" t="e">
        <f>IF(#REF!="","",#REF!)</f>
        <v>#REF!</v>
      </c>
      <c r="F7" s="408" t="str">
        <f>IF(주거이전비!AF10="","",주거이전비!AF10)</f>
        <v/>
      </c>
      <c r="G7" s="408" t="e">
        <f>IF(#REF!="","",#REF!)</f>
        <v>#REF!</v>
      </c>
      <c r="H7" s="408" t="str">
        <f>IF(잔여지!AF10="","",잔여지!AF10)</f>
        <v/>
      </c>
      <c r="I7" s="408" t="str">
        <f>IF(잔여지지장물!AF10="","",잔여지지장물!AF10)</f>
        <v/>
      </c>
    </row>
    <row r="8" spans="1:9">
      <c r="A8" s="408" t="e">
        <f>IF(토지!#REF!="","",토지!#REF!)</f>
        <v>#REF!</v>
      </c>
      <c r="B8" s="408" t="e">
        <f>IF(지장물!#REF!="","",지장물!#REF!)</f>
        <v>#REF!</v>
      </c>
      <c r="C8" s="408" t="str">
        <f>IF(영업보상!AF11="","",영업보상!AF11)</f>
        <v/>
      </c>
      <c r="D8" s="408" t="e">
        <f>IF(#REF!="","",#REF!)</f>
        <v>#REF!</v>
      </c>
      <c r="E8" s="408" t="e">
        <f>IF(#REF!="","",#REF!)</f>
        <v>#REF!</v>
      </c>
      <c r="F8" s="408" t="str">
        <f>IF(주거이전비!AF11="","",주거이전비!AF11)</f>
        <v/>
      </c>
      <c r="G8" s="408" t="e">
        <f>IF(#REF!="","",#REF!)</f>
        <v>#REF!</v>
      </c>
      <c r="H8" s="408" t="str">
        <f>IF(잔여지!AF11="","",잔여지!AF11)</f>
        <v/>
      </c>
      <c r="I8" s="408" t="str">
        <f>IF(잔여지지장물!AF11="","",잔여지지장물!AF11)</f>
        <v/>
      </c>
    </row>
    <row r="9" spans="1:9">
      <c r="A9" s="408" t="e">
        <f>IF(토지!#REF!="","",토지!#REF!)</f>
        <v>#REF!</v>
      </c>
      <c r="B9" s="408" t="str">
        <f>IF(지장물!J11="","",지장물!J11)</f>
        <v/>
      </c>
      <c r="C9" s="408" t="str">
        <f>IF(영업보상!AF12="","",영업보상!AF12)</f>
        <v/>
      </c>
      <c r="D9" s="408" t="e">
        <f>IF(#REF!="","",#REF!)</f>
        <v>#REF!</v>
      </c>
      <c r="E9" s="408" t="e">
        <f>IF(#REF!="","",#REF!)</f>
        <v>#REF!</v>
      </c>
      <c r="F9" s="408" t="str">
        <f>IF(주거이전비!AF12="","",주거이전비!AF12)</f>
        <v/>
      </c>
      <c r="G9" s="408" t="e">
        <f>IF(#REF!="","",#REF!)</f>
        <v>#REF!</v>
      </c>
      <c r="H9" s="408" t="str">
        <f>IF(잔여지!AF12="","",잔여지!AF12)</f>
        <v/>
      </c>
      <c r="I9" s="408" t="str">
        <f>IF(잔여지지장물!AF12="","",잔여지지장물!AF12)</f>
        <v/>
      </c>
    </row>
    <row r="10" spans="1:9">
      <c r="A10" s="408" t="e">
        <f>IF(토지!#REF!="","",토지!#REF!)</f>
        <v>#REF!</v>
      </c>
      <c r="B10" s="408" t="str">
        <f>IF(지장물!J12="","",지장물!J12)</f>
        <v/>
      </c>
      <c r="C10" s="408" t="str">
        <f>IF(영업보상!AF13="","",영업보상!AF13)</f>
        <v/>
      </c>
      <c r="D10" s="408" t="e">
        <f>IF(#REF!="","",#REF!)</f>
        <v>#REF!</v>
      </c>
      <c r="E10" s="408" t="e">
        <f>IF(#REF!="","",#REF!)</f>
        <v>#REF!</v>
      </c>
      <c r="F10" s="408" t="str">
        <f>IF(주거이전비!AF13="","",주거이전비!AF13)</f>
        <v/>
      </c>
      <c r="G10" s="408" t="e">
        <f>IF(#REF!="","",#REF!)</f>
        <v>#REF!</v>
      </c>
      <c r="H10" s="408" t="str">
        <f>IF(잔여지!AF13="","",잔여지!AF13)</f>
        <v/>
      </c>
      <c r="I10" s="408" t="str">
        <f>IF(잔여지지장물!AF13="","",잔여지지장물!AF13)</f>
        <v/>
      </c>
    </row>
    <row r="11" spans="1:9">
      <c r="A11" s="408" t="e">
        <f>IF(토지!#REF!="","",토지!#REF!)</f>
        <v>#REF!</v>
      </c>
      <c r="B11" s="408" t="str">
        <f>IF(지장물!J13="","",지장물!J13)</f>
        <v/>
      </c>
      <c r="C11" s="408" t="str">
        <f>IF(영업보상!AF14="","",영업보상!AF14)</f>
        <v/>
      </c>
      <c r="D11" s="408" t="e">
        <f>IF(#REF!="","",#REF!)</f>
        <v>#REF!</v>
      </c>
      <c r="E11" s="408" t="e">
        <f>IF(#REF!="","",#REF!)</f>
        <v>#REF!</v>
      </c>
      <c r="F11" s="408" t="str">
        <f>IF(주거이전비!AF14="","",주거이전비!AF14)</f>
        <v/>
      </c>
      <c r="G11" s="408" t="e">
        <f>IF(#REF!="","",#REF!)</f>
        <v>#REF!</v>
      </c>
      <c r="H11" s="408" t="str">
        <f>IF(잔여지!AF14="","",잔여지!AF14)</f>
        <v/>
      </c>
      <c r="I11" s="408" t="str">
        <f>IF(잔여지지장물!AF14="","",잔여지지장물!AF14)</f>
        <v/>
      </c>
    </row>
    <row r="12" spans="1:9">
      <c r="A12" s="408" t="e">
        <f>IF(토지!#REF!="","",토지!#REF!)</f>
        <v>#REF!</v>
      </c>
      <c r="B12" s="408" t="str">
        <f>IF(지장물!J14="","",지장물!J14)</f>
        <v/>
      </c>
      <c r="C12" s="408" t="str">
        <f>IF(영업보상!AF15="","",영업보상!AF15)</f>
        <v/>
      </c>
      <c r="D12" s="408" t="e">
        <f>IF(#REF!="","",#REF!)</f>
        <v>#REF!</v>
      </c>
      <c r="E12" s="408" t="e">
        <f>IF(#REF!="","",#REF!)</f>
        <v>#REF!</v>
      </c>
      <c r="F12" s="408" t="str">
        <f>IF(주거이전비!AF15="","",주거이전비!AF15)</f>
        <v/>
      </c>
      <c r="G12" s="408" t="e">
        <f>IF(#REF!="","",#REF!)</f>
        <v>#REF!</v>
      </c>
      <c r="H12" s="408" t="str">
        <f>IF(잔여지!AF15="","",잔여지!AF15)</f>
        <v/>
      </c>
      <c r="I12" s="408" t="str">
        <f>IF(잔여지지장물!AF15="","",잔여지지장물!AF15)</f>
        <v/>
      </c>
    </row>
    <row r="13" spans="1:9">
      <c r="A13" s="408" t="e">
        <f>IF(토지!#REF!="","",토지!#REF!)</f>
        <v>#REF!</v>
      </c>
      <c r="B13" s="408" t="str">
        <f>IF(지장물!J15="","",지장물!J15)</f>
        <v/>
      </c>
      <c r="C13" s="408" t="str">
        <f>IF(영업보상!AF16="","",영업보상!AF16)</f>
        <v/>
      </c>
      <c r="D13" s="408" t="e">
        <f>IF(#REF!="","",#REF!)</f>
        <v>#REF!</v>
      </c>
      <c r="E13" s="408" t="e">
        <f>IF(#REF!="","",#REF!)</f>
        <v>#REF!</v>
      </c>
      <c r="F13" s="408" t="str">
        <f>IF(주거이전비!AF16="","",주거이전비!AF16)</f>
        <v/>
      </c>
      <c r="G13" s="408" t="e">
        <f>IF(#REF!="","",#REF!)</f>
        <v>#REF!</v>
      </c>
      <c r="H13" s="408" t="str">
        <f>IF(잔여지!AF16="","",잔여지!AF16)</f>
        <v/>
      </c>
      <c r="I13" s="408" t="str">
        <f>IF(잔여지지장물!AF16="","",잔여지지장물!AF16)</f>
        <v/>
      </c>
    </row>
    <row r="14" spans="1:9">
      <c r="A14" s="408" t="e">
        <f>IF(토지!#REF!="","",토지!#REF!)</f>
        <v>#REF!</v>
      </c>
      <c r="B14" s="408" t="str">
        <f>IF(지장물!J16="","",지장물!J16)</f>
        <v/>
      </c>
      <c r="C14" s="408" t="str">
        <f>IF(영업보상!AF17="","",영업보상!AF17)</f>
        <v/>
      </c>
      <c r="D14" s="408" t="e">
        <f>IF(#REF!="","",#REF!)</f>
        <v>#REF!</v>
      </c>
      <c r="E14" s="408" t="e">
        <f>IF(#REF!="","",#REF!)</f>
        <v>#REF!</v>
      </c>
      <c r="F14" s="408" t="str">
        <f>IF(주거이전비!AF17="","",주거이전비!AF17)</f>
        <v/>
      </c>
      <c r="G14" s="408" t="e">
        <f>IF(#REF!="","",#REF!)</f>
        <v>#REF!</v>
      </c>
      <c r="H14" s="408" t="str">
        <f>IF(잔여지!AF17="","",잔여지!AF17)</f>
        <v/>
      </c>
      <c r="I14" s="408" t="str">
        <f>IF(잔여지지장물!AF17="","",잔여지지장물!AF17)</f>
        <v/>
      </c>
    </row>
    <row r="15" spans="1:9">
      <c r="A15" s="408" t="e">
        <f>IF(토지!#REF!="","",토지!#REF!)</f>
        <v>#REF!</v>
      </c>
      <c r="B15" s="408" t="str">
        <f>IF(지장물!J17="","",지장물!J17)</f>
        <v/>
      </c>
      <c r="C15" s="408" t="str">
        <f>IF(영업보상!AF18="","",영업보상!AF18)</f>
        <v/>
      </c>
      <c r="D15" s="408" t="e">
        <f>IF(#REF!="","",#REF!)</f>
        <v>#REF!</v>
      </c>
      <c r="E15" s="408" t="e">
        <f>IF(#REF!="","",#REF!)</f>
        <v>#REF!</v>
      </c>
      <c r="F15" s="408" t="str">
        <f>IF(주거이전비!AF18="","",주거이전비!AF18)</f>
        <v/>
      </c>
      <c r="G15" s="408" t="e">
        <f>IF(#REF!="","",#REF!)</f>
        <v>#REF!</v>
      </c>
      <c r="H15" s="408" t="str">
        <f>IF(잔여지!AF18="","",잔여지!AF18)</f>
        <v/>
      </c>
      <c r="I15" s="408" t="str">
        <f>IF(잔여지지장물!AF18="","",잔여지지장물!AF18)</f>
        <v/>
      </c>
    </row>
    <row r="16" spans="1:9">
      <c r="A16" s="408" t="e">
        <f>IF(토지!#REF!="","",토지!#REF!)</f>
        <v>#REF!</v>
      </c>
      <c r="B16" s="408" t="str">
        <f>IF(지장물!J18="","",지장물!J18)</f>
        <v/>
      </c>
      <c r="C16" s="408" t="str">
        <f>IF(영업보상!AF19="","",영업보상!AF19)</f>
        <v/>
      </c>
      <c r="D16" s="408" t="e">
        <f>IF(#REF!="","",#REF!)</f>
        <v>#REF!</v>
      </c>
      <c r="E16" s="408" t="e">
        <f>IF(#REF!="","",#REF!)</f>
        <v>#REF!</v>
      </c>
      <c r="F16" s="408" t="str">
        <f>IF(주거이전비!AF19="","",주거이전비!AF19)</f>
        <v/>
      </c>
      <c r="G16" s="408" t="e">
        <f>IF(#REF!="","",#REF!)</f>
        <v>#REF!</v>
      </c>
      <c r="H16" s="408" t="str">
        <f>IF(잔여지!AF19="","",잔여지!AF19)</f>
        <v/>
      </c>
      <c r="I16" s="408" t="str">
        <f>IF(잔여지지장물!AF19="","",잔여지지장물!AF19)</f>
        <v/>
      </c>
    </row>
    <row r="17" spans="1:9">
      <c r="A17" s="408" t="e">
        <f>IF(토지!#REF!="","",토지!#REF!)</f>
        <v>#REF!</v>
      </c>
      <c r="B17" s="408" t="str">
        <f>IF(지장물!J19="","",지장물!J19)</f>
        <v/>
      </c>
      <c r="C17" s="408" t="str">
        <f>IF(영업보상!AF20="","",영업보상!AF20)</f>
        <v/>
      </c>
      <c r="D17" s="408" t="e">
        <f>IF(#REF!="","",#REF!)</f>
        <v>#REF!</v>
      </c>
      <c r="E17" s="408" t="e">
        <f>IF(#REF!="","",#REF!)</f>
        <v>#REF!</v>
      </c>
      <c r="F17" s="408" t="str">
        <f>IF(주거이전비!AF20="","",주거이전비!AF20)</f>
        <v/>
      </c>
      <c r="G17" s="408" t="e">
        <f>IF(#REF!="","",#REF!)</f>
        <v>#REF!</v>
      </c>
      <c r="H17" s="408" t="str">
        <f>IF(잔여지!AF20="","",잔여지!AF20)</f>
        <v/>
      </c>
      <c r="I17" s="408" t="str">
        <f>IF(잔여지지장물!AF20="","",잔여지지장물!AF20)</f>
        <v/>
      </c>
    </row>
    <row r="18" spans="1:9">
      <c r="A18" s="408" t="e">
        <f>IF(토지!#REF!="","",토지!#REF!)</f>
        <v>#REF!</v>
      </c>
      <c r="B18" s="408" t="str">
        <f>IF(지장물!J20="","",지장물!J20)</f>
        <v/>
      </c>
      <c r="C18" s="408" t="str">
        <f>IF(영업보상!AF21="","",영업보상!AF21)</f>
        <v/>
      </c>
      <c r="D18" s="408" t="e">
        <f>IF(#REF!="","",#REF!)</f>
        <v>#REF!</v>
      </c>
      <c r="E18" s="408" t="e">
        <f>IF(#REF!="","",#REF!)</f>
        <v>#REF!</v>
      </c>
      <c r="F18" s="408" t="str">
        <f>IF(주거이전비!AF21="","",주거이전비!AF21)</f>
        <v/>
      </c>
      <c r="G18" s="408" t="e">
        <f>IF(#REF!="","",#REF!)</f>
        <v>#REF!</v>
      </c>
      <c r="H18" s="408" t="str">
        <f>IF(잔여지!AF21="","",잔여지!AF21)</f>
        <v/>
      </c>
      <c r="I18" s="408" t="str">
        <f>IF(잔여지지장물!AF21="","",잔여지지장물!AF21)</f>
        <v/>
      </c>
    </row>
    <row r="19" spans="1:9">
      <c r="A19" s="408" t="e">
        <f>IF(토지!#REF!="","",토지!#REF!)</f>
        <v>#REF!</v>
      </c>
      <c r="B19" s="408" t="str">
        <f>IF(지장물!J21="","",지장물!J21)</f>
        <v/>
      </c>
      <c r="C19" s="408" t="str">
        <f>IF(영업보상!AF22="","",영업보상!AF22)</f>
        <v/>
      </c>
      <c r="D19" s="408" t="e">
        <f>IF(#REF!="","",#REF!)</f>
        <v>#REF!</v>
      </c>
      <c r="E19" s="408" t="e">
        <f>IF(#REF!="","",#REF!)</f>
        <v>#REF!</v>
      </c>
      <c r="F19" s="408" t="str">
        <f>IF(주거이전비!AF22="","",주거이전비!AF22)</f>
        <v/>
      </c>
      <c r="G19" s="408" t="e">
        <f>IF(#REF!="","",#REF!)</f>
        <v>#REF!</v>
      </c>
      <c r="H19" s="408" t="str">
        <f>IF(잔여지!AF22="","",잔여지!AF22)</f>
        <v/>
      </c>
      <c r="I19" s="408" t="str">
        <f>IF(잔여지지장물!AF22="","",잔여지지장물!AF22)</f>
        <v/>
      </c>
    </row>
    <row r="20" spans="1:9">
      <c r="A20" s="408" t="e">
        <f>IF(토지!#REF!="","",토지!#REF!)</f>
        <v>#REF!</v>
      </c>
      <c r="B20" s="408" t="str">
        <f>IF(지장물!J27="","",지장물!J27)</f>
        <v/>
      </c>
      <c r="C20" s="408" t="str">
        <f>IF(영업보상!AF23="","",영업보상!AF23)</f>
        <v/>
      </c>
      <c r="D20" s="408" t="e">
        <f>IF(#REF!="","",#REF!)</f>
        <v>#REF!</v>
      </c>
      <c r="E20" s="408" t="e">
        <f>IF(#REF!="","",#REF!)</f>
        <v>#REF!</v>
      </c>
      <c r="F20" s="408" t="str">
        <f>IF(주거이전비!AF23="","",주거이전비!AF23)</f>
        <v/>
      </c>
      <c r="G20" s="408" t="e">
        <f>IF(#REF!="","",#REF!)</f>
        <v>#REF!</v>
      </c>
      <c r="H20" s="408" t="str">
        <f>IF(잔여지!AF23="","",잔여지!AF23)</f>
        <v/>
      </c>
      <c r="I20" s="408" t="str">
        <f>IF(잔여지지장물!AF23="","",잔여지지장물!AF23)</f>
        <v/>
      </c>
    </row>
    <row r="21" spans="1:9">
      <c r="A21" s="408" t="e">
        <f>IF(토지!#REF!="","",토지!#REF!)</f>
        <v>#REF!</v>
      </c>
      <c r="B21" s="408" t="e">
        <f>IF(지장물!#REF!="","",지장물!#REF!)</f>
        <v>#REF!</v>
      </c>
      <c r="C21" s="408" t="str">
        <f>IF(영업보상!AF24="","",영업보상!AF24)</f>
        <v/>
      </c>
      <c r="D21" s="408" t="e">
        <f>IF(#REF!="","",#REF!)</f>
        <v>#REF!</v>
      </c>
      <c r="E21" s="408" t="e">
        <f>IF(#REF!="","",#REF!)</f>
        <v>#REF!</v>
      </c>
      <c r="F21" s="408" t="str">
        <f>IF(주거이전비!AF24="","",주거이전비!AF24)</f>
        <v/>
      </c>
      <c r="G21" s="408" t="e">
        <f>IF(#REF!="","",#REF!)</f>
        <v>#REF!</v>
      </c>
      <c r="H21" s="408" t="str">
        <f>IF(잔여지!AF24="","",잔여지!AF24)</f>
        <v/>
      </c>
      <c r="I21" s="408" t="str">
        <f>IF(잔여지지장물!AF24="","",잔여지지장물!AF24)</f>
        <v/>
      </c>
    </row>
    <row r="22" spans="1:9">
      <c r="A22" s="408" t="e">
        <f>IF(토지!#REF!="","",토지!#REF!)</f>
        <v>#REF!</v>
      </c>
      <c r="B22" s="408" t="str">
        <f>IF(지장물!J22="","",지장물!J22)</f>
        <v/>
      </c>
      <c r="C22" s="408" t="str">
        <f>IF(영업보상!AF25="","",영업보상!AF25)</f>
        <v/>
      </c>
      <c r="D22" s="408" t="e">
        <f>IF(#REF!="","",#REF!)</f>
        <v>#REF!</v>
      </c>
      <c r="E22" s="408" t="e">
        <f>IF(#REF!="","",#REF!)</f>
        <v>#REF!</v>
      </c>
      <c r="F22" s="408" t="str">
        <f>IF(주거이전비!AF25="","",주거이전비!AF25)</f>
        <v/>
      </c>
      <c r="G22" s="408" t="e">
        <f>IF(#REF!="","",#REF!)</f>
        <v>#REF!</v>
      </c>
      <c r="H22" s="408" t="str">
        <f>IF(잔여지!AF25="","",잔여지!AF25)</f>
        <v/>
      </c>
      <c r="I22" s="408" t="str">
        <f>IF(잔여지지장물!AF25="","",잔여지지장물!AF25)</f>
        <v/>
      </c>
    </row>
    <row r="23" spans="1:9">
      <c r="A23" s="408" t="e">
        <f>IF(토지!#REF!="","",토지!#REF!)</f>
        <v>#REF!</v>
      </c>
      <c r="B23" s="408" t="e">
        <f>IF(지장물!#REF!="","",지장물!#REF!)</f>
        <v>#REF!</v>
      </c>
      <c r="C23" s="408" t="str">
        <f>IF(영업보상!AF26="","",영업보상!AF26)</f>
        <v/>
      </c>
      <c r="D23" s="408" t="e">
        <f>IF(#REF!="","",#REF!)</f>
        <v>#REF!</v>
      </c>
      <c r="E23" s="408" t="e">
        <f>IF(#REF!="","",#REF!)</f>
        <v>#REF!</v>
      </c>
      <c r="F23" s="408" t="str">
        <f>IF(주거이전비!AF26="","",주거이전비!AF26)</f>
        <v/>
      </c>
      <c r="G23" s="408" t="e">
        <f>IF(#REF!="","",#REF!)</f>
        <v>#REF!</v>
      </c>
      <c r="H23" s="408" t="str">
        <f>IF(잔여지!AF26="","",잔여지!AF26)</f>
        <v/>
      </c>
      <c r="I23" s="408" t="str">
        <f>IF(잔여지지장물!AF26="","",잔여지지장물!AF26)</f>
        <v/>
      </c>
    </row>
    <row r="24" spans="1:9">
      <c r="A24" s="408" t="e">
        <f>IF(토지!#REF!="","",토지!#REF!)</f>
        <v>#REF!</v>
      </c>
      <c r="B24" s="408" t="e">
        <f>IF(지장물!#REF!="","",지장물!#REF!)</f>
        <v>#REF!</v>
      </c>
      <c r="C24" s="408" t="str">
        <f>IF(영업보상!AF27="","",영업보상!AF27)</f>
        <v/>
      </c>
      <c r="D24" s="408" t="e">
        <f>IF(#REF!="","",#REF!)</f>
        <v>#REF!</v>
      </c>
      <c r="E24" s="408" t="e">
        <f>IF(#REF!="","",#REF!)</f>
        <v>#REF!</v>
      </c>
      <c r="F24" s="408" t="str">
        <f>IF(주거이전비!AF27="","",주거이전비!AF27)</f>
        <v/>
      </c>
      <c r="G24" s="408" t="e">
        <f>IF(#REF!="","",#REF!)</f>
        <v>#REF!</v>
      </c>
      <c r="H24" s="408" t="str">
        <f>IF(잔여지!AF27="","",잔여지!AF27)</f>
        <v/>
      </c>
      <c r="I24" s="408" t="str">
        <f>IF(잔여지지장물!AF27="","",잔여지지장물!AF27)</f>
        <v/>
      </c>
    </row>
    <row r="25" spans="1:9">
      <c r="A25" s="408" t="e">
        <f>IF(토지!#REF!="","",토지!#REF!)</f>
        <v>#REF!</v>
      </c>
      <c r="B25" s="408" t="str">
        <f>IF(지장물!J34="","",지장물!J34)</f>
        <v/>
      </c>
      <c r="C25" s="408" t="str">
        <f>IF(영업보상!AF28="","",영업보상!AF28)</f>
        <v/>
      </c>
      <c r="D25" s="408" t="e">
        <f>IF(#REF!="","",#REF!)</f>
        <v>#REF!</v>
      </c>
      <c r="E25" s="408" t="e">
        <f>IF(#REF!="","",#REF!)</f>
        <v>#REF!</v>
      </c>
      <c r="F25" s="408" t="str">
        <f>IF(주거이전비!AF28="","",주거이전비!AF28)</f>
        <v/>
      </c>
      <c r="G25" s="408" t="e">
        <f>IF(#REF!="","",#REF!)</f>
        <v>#REF!</v>
      </c>
      <c r="H25" s="408" t="str">
        <f>IF(잔여지!AF28="","",잔여지!AF28)</f>
        <v/>
      </c>
      <c r="I25" s="408" t="str">
        <f>IF(잔여지지장물!AF28="","",잔여지지장물!AF28)</f>
        <v/>
      </c>
    </row>
    <row r="26" spans="1:9">
      <c r="A26" s="408" t="e">
        <f>IF(토지!#REF!="","",토지!#REF!)</f>
        <v>#REF!</v>
      </c>
      <c r="B26" s="408" t="str">
        <f>IF(지장물!J35="","",지장물!J35)</f>
        <v/>
      </c>
      <c r="C26" s="408" t="str">
        <f>IF(영업보상!AF29="","",영업보상!AF29)</f>
        <v/>
      </c>
      <c r="D26" s="408" t="e">
        <f>IF(#REF!="","",#REF!)</f>
        <v>#REF!</v>
      </c>
      <c r="E26" s="408" t="e">
        <f>IF(#REF!="","",#REF!)</f>
        <v>#REF!</v>
      </c>
      <c r="F26" s="408" t="str">
        <f>IF(주거이전비!AF29="","",주거이전비!AF29)</f>
        <v/>
      </c>
      <c r="G26" s="408" t="e">
        <f>IF(#REF!="","",#REF!)</f>
        <v>#REF!</v>
      </c>
      <c r="H26" s="408" t="str">
        <f>IF(잔여지!AF29="","",잔여지!AF29)</f>
        <v/>
      </c>
      <c r="I26" s="408" t="str">
        <f>IF(잔여지지장물!AF29="","",잔여지지장물!AF29)</f>
        <v/>
      </c>
    </row>
    <row r="27" spans="1:9">
      <c r="A27" s="408" t="e">
        <f>IF(토지!#REF!="","",토지!#REF!)</f>
        <v>#REF!</v>
      </c>
      <c r="B27" s="408" t="str">
        <f>IF(지장물!J36="","",지장물!J36)</f>
        <v/>
      </c>
      <c r="C27" s="408" t="str">
        <f>IF(영업보상!AF30="","",영업보상!AF30)</f>
        <v/>
      </c>
      <c r="D27" s="408" t="e">
        <f>IF(#REF!="","",#REF!)</f>
        <v>#REF!</v>
      </c>
      <c r="E27" s="408" t="e">
        <f>IF(#REF!="","",#REF!)</f>
        <v>#REF!</v>
      </c>
      <c r="F27" s="408" t="str">
        <f>IF(주거이전비!AF30="","",주거이전비!AF30)</f>
        <v/>
      </c>
      <c r="G27" s="408" t="e">
        <f>IF(#REF!="","",#REF!)</f>
        <v>#REF!</v>
      </c>
      <c r="H27" s="408" t="str">
        <f>IF(잔여지!AF30="","",잔여지!AF30)</f>
        <v/>
      </c>
      <c r="I27" s="408" t="str">
        <f>IF(잔여지지장물!AF30="","",잔여지지장물!AF30)</f>
        <v/>
      </c>
    </row>
    <row r="28" spans="1:9">
      <c r="A28" s="408" t="e">
        <f>IF(토지!#REF!="","",토지!#REF!)</f>
        <v>#REF!</v>
      </c>
      <c r="B28" s="408" t="str">
        <f>IF(지장물!J37="","",지장물!J37)</f>
        <v/>
      </c>
      <c r="C28" s="408" t="str">
        <f>IF(영업보상!AF31="","",영업보상!AF31)</f>
        <v/>
      </c>
      <c r="D28" s="408" t="e">
        <f>IF(#REF!="","",#REF!)</f>
        <v>#REF!</v>
      </c>
      <c r="E28" s="408" t="e">
        <f>IF(#REF!="","",#REF!)</f>
        <v>#REF!</v>
      </c>
      <c r="F28" s="408" t="str">
        <f>IF(주거이전비!AF31="","",주거이전비!AF31)</f>
        <v/>
      </c>
      <c r="G28" s="408" t="e">
        <f>IF(#REF!="","",#REF!)</f>
        <v>#REF!</v>
      </c>
      <c r="H28" s="408" t="str">
        <f>IF(잔여지!AF31="","",잔여지!AF31)</f>
        <v/>
      </c>
      <c r="I28" s="408" t="str">
        <f>IF(잔여지지장물!AF31="","",잔여지지장물!AF31)</f>
        <v/>
      </c>
    </row>
    <row r="29" spans="1:9">
      <c r="A29" s="408" t="e">
        <f>IF(토지!#REF!="","",토지!#REF!)</f>
        <v>#REF!</v>
      </c>
      <c r="B29" s="408" t="str">
        <f>IF(지장물!J38="","",지장물!J38)</f>
        <v/>
      </c>
      <c r="C29" s="408" t="str">
        <f>IF(영업보상!AF32="","",영업보상!AF32)</f>
        <v/>
      </c>
      <c r="D29" s="408" t="e">
        <f>IF(#REF!="","",#REF!)</f>
        <v>#REF!</v>
      </c>
      <c r="E29" s="408" t="e">
        <f>IF(#REF!="","",#REF!)</f>
        <v>#REF!</v>
      </c>
      <c r="F29" s="408" t="str">
        <f>IF(주거이전비!AF32="","",주거이전비!AF32)</f>
        <v/>
      </c>
      <c r="G29" s="408" t="e">
        <f>IF(#REF!="","",#REF!)</f>
        <v>#REF!</v>
      </c>
      <c r="H29" s="408" t="str">
        <f>IF(잔여지!AF32="","",잔여지!AF32)</f>
        <v/>
      </c>
      <c r="I29" s="408" t="str">
        <f>IF(잔여지지장물!AF32="","",잔여지지장물!AF32)</f>
        <v/>
      </c>
    </row>
    <row r="30" spans="1:9">
      <c r="A30" s="408" t="e">
        <f>IF(토지!#REF!="","",토지!#REF!)</f>
        <v>#REF!</v>
      </c>
      <c r="B30" s="408" t="e">
        <f>IF(지장물!#REF!="","",지장물!#REF!)</f>
        <v>#REF!</v>
      </c>
      <c r="C30" s="408" t="str">
        <f>IF(영업보상!AF33="","",영업보상!AF33)</f>
        <v/>
      </c>
      <c r="D30" s="408" t="e">
        <f>IF(#REF!="","",#REF!)</f>
        <v>#REF!</v>
      </c>
      <c r="E30" s="408" t="e">
        <f>IF(#REF!="","",#REF!)</f>
        <v>#REF!</v>
      </c>
      <c r="F30" s="408" t="str">
        <f>IF(주거이전비!AF33="","",주거이전비!AF33)</f>
        <v/>
      </c>
      <c r="G30" s="408" t="e">
        <f>IF(#REF!="","",#REF!)</f>
        <v>#REF!</v>
      </c>
      <c r="H30" s="408" t="str">
        <f>IF(잔여지!AF33="","",잔여지!AF33)</f>
        <v/>
      </c>
      <c r="I30" s="408" t="str">
        <f>IF(잔여지지장물!AF33="","",잔여지지장물!AF33)</f>
        <v/>
      </c>
    </row>
    <row r="31" spans="1:9">
      <c r="A31" s="408" t="e">
        <f>IF(토지!#REF!="","",토지!#REF!)</f>
        <v>#REF!</v>
      </c>
      <c r="B31" s="408" t="str">
        <f>IF(지장물!J39="","",지장물!J39)</f>
        <v/>
      </c>
      <c r="C31" s="408" t="str">
        <f>IF(영업보상!AF34="","",영업보상!AF34)</f>
        <v/>
      </c>
      <c r="D31" s="408" t="e">
        <f>IF(#REF!="","",#REF!)</f>
        <v>#REF!</v>
      </c>
      <c r="E31" s="408" t="e">
        <f>IF(#REF!="","",#REF!)</f>
        <v>#REF!</v>
      </c>
      <c r="F31" s="408" t="str">
        <f>IF(주거이전비!AF34="","",주거이전비!AF34)</f>
        <v/>
      </c>
      <c r="G31" s="408" t="e">
        <f>IF(#REF!="","",#REF!)</f>
        <v>#REF!</v>
      </c>
      <c r="H31" s="408" t="str">
        <f>IF(잔여지!AF34="","",잔여지!AF34)</f>
        <v/>
      </c>
      <c r="I31" s="408" t="str">
        <f>IF(잔여지지장물!AF34="","",잔여지지장물!AF34)</f>
        <v/>
      </c>
    </row>
    <row r="32" spans="1:9">
      <c r="A32" s="408" t="e">
        <f>IF(토지!#REF!="","",토지!#REF!)</f>
        <v>#REF!</v>
      </c>
      <c r="B32" s="408" t="str">
        <f>IF(지장물!J40="","",지장물!J40)</f>
        <v/>
      </c>
      <c r="C32" s="408" t="str">
        <f>IF(영업보상!AF35="","",영업보상!AF35)</f>
        <v/>
      </c>
      <c r="D32" s="408" t="e">
        <f>IF(#REF!="","",#REF!)</f>
        <v>#REF!</v>
      </c>
      <c r="E32" s="408" t="e">
        <f>IF(#REF!="","",#REF!)</f>
        <v>#REF!</v>
      </c>
      <c r="F32" s="408" t="str">
        <f>IF(주거이전비!AF35="","",주거이전비!AF35)</f>
        <v/>
      </c>
      <c r="G32" s="408" t="e">
        <f>IF(#REF!="","",#REF!)</f>
        <v>#REF!</v>
      </c>
      <c r="H32" s="408" t="str">
        <f>IF(잔여지!AF35="","",잔여지!AF35)</f>
        <v/>
      </c>
      <c r="I32" s="408" t="str">
        <f>IF(잔여지지장물!AF35="","",잔여지지장물!AF35)</f>
        <v/>
      </c>
    </row>
    <row r="33" spans="1:9">
      <c r="A33" s="408" t="e">
        <f>IF(토지!#REF!="","",토지!#REF!)</f>
        <v>#REF!</v>
      </c>
      <c r="B33" s="408" t="str">
        <f>IF(지장물!J41="","",지장물!J41)</f>
        <v/>
      </c>
      <c r="C33" s="408" t="str">
        <f>IF(영업보상!AF36="","",영업보상!AF36)</f>
        <v/>
      </c>
      <c r="D33" s="408" t="e">
        <f>IF(#REF!="","",#REF!)</f>
        <v>#REF!</v>
      </c>
      <c r="E33" s="408" t="e">
        <f>IF(#REF!="","",#REF!)</f>
        <v>#REF!</v>
      </c>
      <c r="F33" s="408" t="str">
        <f>IF(주거이전비!AF36="","",주거이전비!AF36)</f>
        <v/>
      </c>
      <c r="G33" s="408" t="e">
        <f>IF(#REF!="","",#REF!)</f>
        <v>#REF!</v>
      </c>
      <c r="H33" s="408" t="str">
        <f>IF(잔여지!AF36="","",잔여지!AF36)</f>
        <v/>
      </c>
      <c r="I33" s="408" t="str">
        <f>IF(잔여지지장물!AF36="","",잔여지지장물!AF36)</f>
        <v/>
      </c>
    </row>
    <row r="34" spans="1:9">
      <c r="A34" s="408" t="e">
        <f>IF(토지!#REF!="","",토지!#REF!)</f>
        <v>#REF!</v>
      </c>
      <c r="B34" s="408" t="str">
        <f>IF(지장물!J42="","",지장물!J42)</f>
        <v/>
      </c>
      <c r="C34" s="408" t="str">
        <f>IF(영업보상!AF37="","",영업보상!AF37)</f>
        <v/>
      </c>
      <c r="D34" s="408" t="e">
        <f>IF(#REF!="","",#REF!)</f>
        <v>#REF!</v>
      </c>
      <c r="E34" s="408" t="e">
        <f>IF(#REF!="","",#REF!)</f>
        <v>#REF!</v>
      </c>
      <c r="F34" s="408" t="str">
        <f>IF(주거이전비!AF37="","",주거이전비!AF37)</f>
        <v/>
      </c>
      <c r="G34" s="408" t="e">
        <f>IF(#REF!="","",#REF!)</f>
        <v>#REF!</v>
      </c>
      <c r="H34" s="408" t="str">
        <f>IF(잔여지!AF37="","",잔여지!AF37)</f>
        <v/>
      </c>
      <c r="I34" s="408" t="str">
        <f>IF(잔여지지장물!AF37="","",잔여지지장물!AF37)</f>
        <v/>
      </c>
    </row>
    <row r="35" spans="1:9">
      <c r="A35" s="408" t="e">
        <f>IF(토지!#REF!="","",토지!#REF!)</f>
        <v>#REF!</v>
      </c>
      <c r="B35" s="408" t="str">
        <f>IF(지장물!J43="","",지장물!J43)</f>
        <v/>
      </c>
      <c r="C35" s="408" t="str">
        <f>IF(영업보상!AF38="","",영업보상!AF38)</f>
        <v/>
      </c>
      <c r="D35" s="408" t="e">
        <f>IF(#REF!="","",#REF!)</f>
        <v>#REF!</v>
      </c>
      <c r="E35" s="408" t="e">
        <f>IF(#REF!="","",#REF!)</f>
        <v>#REF!</v>
      </c>
      <c r="F35" s="408" t="str">
        <f>IF(주거이전비!AF38="","",주거이전비!AF38)</f>
        <v/>
      </c>
      <c r="G35" s="408" t="e">
        <f>IF(#REF!="","",#REF!)</f>
        <v>#REF!</v>
      </c>
      <c r="H35" s="408" t="str">
        <f>IF(잔여지!AF38="","",잔여지!AF38)</f>
        <v/>
      </c>
      <c r="I35" s="408" t="str">
        <f>IF(잔여지지장물!AF38="","",잔여지지장물!AF38)</f>
        <v/>
      </c>
    </row>
    <row r="36" spans="1:9">
      <c r="A36" s="408" t="e">
        <f>IF(토지!#REF!="","",토지!#REF!)</f>
        <v>#REF!</v>
      </c>
      <c r="B36" s="408" t="str">
        <f>IF(지장물!J44="","",지장물!J44)</f>
        <v/>
      </c>
      <c r="C36" s="408" t="str">
        <f>IF(영업보상!AF39="","",영업보상!AF39)</f>
        <v/>
      </c>
      <c r="D36" s="408" t="e">
        <f>IF(#REF!="","",#REF!)</f>
        <v>#REF!</v>
      </c>
      <c r="E36" s="408" t="e">
        <f>IF(#REF!="","",#REF!)</f>
        <v>#REF!</v>
      </c>
      <c r="F36" s="408" t="str">
        <f>IF(주거이전비!AF39="","",주거이전비!AF39)</f>
        <v/>
      </c>
      <c r="G36" s="408" t="e">
        <f>IF(#REF!="","",#REF!)</f>
        <v>#REF!</v>
      </c>
      <c r="H36" s="408" t="str">
        <f>IF(잔여지!AF39="","",잔여지!AF39)</f>
        <v/>
      </c>
      <c r="I36" s="408" t="str">
        <f>IF(잔여지지장물!AF39="","",잔여지지장물!AF39)</f>
        <v/>
      </c>
    </row>
    <row r="37" spans="1:9">
      <c r="A37" s="408" t="e">
        <f>IF(토지!#REF!="","",토지!#REF!)</f>
        <v>#REF!</v>
      </c>
      <c r="B37" s="408" t="str">
        <f>IF(지장물!J45="","",지장물!J45)</f>
        <v/>
      </c>
      <c r="C37" s="408" t="str">
        <f>IF(영업보상!AF40="","",영업보상!AF40)</f>
        <v/>
      </c>
      <c r="D37" s="408" t="e">
        <f>IF(#REF!="","",#REF!)</f>
        <v>#REF!</v>
      </c>
      <c r="E37" s="408" t="e">
        <f>IF(#REF!="","",#REF!)</f>
        <v>#REF!</v>
      </c>
      <c r="F37" s="408" t="str">
        <f>IF(주거이전비!AF40="","",주거이전비!AF40)</f>
        <v/>
      </c>
      <c r="G37" s="408" t="e">
        <f>IF(#REF!="","",#REF!)</f>
        <v>#REF!</v>
      </c>
      <c r="H37" s="408" t="str">
        <f>IF(잔여지!AF40="","",잔여지!AF40)</f>
        <v/>
      </c>
      <c r="I37" s="408" t="str">
        <f>IF(잔여지지장물!AF40="","",잔여지지장물!AF40)</f>
        <v/>
      </c>
    </row>
    <row r="38" spans="1:9">
      <c r="A38" s="408" t="e">
        <f>IF(토지!#REF!="","",토지!#REF!)</f>
        <v>#REF!</v>
      </c>
      <c r="B38" s="408" t="str">
        <f>IF(지장물!J46="","",지장물!J46)</f>
        <v/>
      </c>
      <c r="C38" s="408" t="str">
        <f>IF(영업보상!AF41="","",영업보상!AF41)</f>
        <v/>
      </c>
      <c r="D38" s="408" t="e">
        <f>IF(#REF!="","",#REF!)</f>
        <v>#REF!</v>
      </c>
      <c r="E38" s="408" t="e">
        <f>IF(#REF!="","",#REF!)</f>
        <v>#REF!</v>
      </c>
      <c r="F38" s="408" t="str">
        <f>IF(주거이전비!AF41="","",주거이전비!AF41)</f>
        <v/>
      </c>
      <c r="G38" s="408" t="e">
        <f>IF(#REF!="","",#REF!)</f>
        <v>#REF!</v>
      </c>
      <c r="H38" s="408" t="str">
        <f>IF(잔여지!AF41="","",잔여지!AF41)</f>
        <v/>
      </c>
      <c r="I38" s="408" t="str">
        <f>IF(잔여지지장물!AF41="","",잔여지지장물!AF41)</f>
        <v/>
      </c>
    </row>
    <row r="39" spans="1:9">
      <c r="A39" s="408" t="e">
        <f>IF(토지!#REF!="","",토지!#REF!)</f>
        <v>#REF!</v>
      </c>
      <c r="B39" s="408" t="str">
        <f>IF(지장물!J47="","",지장물!J47)</f>
        <v/>
      </c>
      <c r="C39" s="408" t="str">
        <f>IF(영업보상!AF42="","",영업보상!AF42)</f>
        <v/>
      </c>
      <c r="D39" s="408" t="e">
        <f>IF(#REF!="","",#REF!)</f>
        <v>#REF!</v>
      </c>
      <c r="E39" s="408" t="e">
        <f>IF(#REF!="","",#REF!)</f>
        <v>#REF!</v>
      </c>
      <c r="F39" s="408" t="str">
        <f>IF(주거이전비!AF42="","",주거이전비!AF42)</f>
        <v/>
      </c>
      <c r="G39" s="408" t="e">
        <f>IF(#REF!="","",#REF!)</f>
        <v>#REF!</v>
      </c>
      <c r="H39" s="408" t="str">
        <f>IF(잔여지!AF42="","",잔여지!AF42)</f>
        <v/>
      </c>
      <c r="I39" s="408" t="str">
        <f>IF(잔여지지장물!AF42="","",잔여지지장물!AF42)</f>
        <v/>
      </c>
    </row>
    <row r="40" spans="1:9">
      <c r="A40" s="408" t="e">
        <f>IF(토지!#REF!="","",토지!#REF!)</f>
        <v>#REF!</v>
      </c>
      <c r="B40" s="408" t="str">
        <f>IF(지장물!J48="","",지장물!J48)</f>
        <v/>
      </c>
      <c r="C40" s="408" t="str">
        <f>IF(영업보상!AF43="","",영업보상!AF43)</f>
        <v/>
      </c>
      <c r="D40" s="408" t="e">
        <f>IF(#REF!="","",#REF!)</f>
        <v>#REF!</v>
      </c>
      <c r="E40" s="408" t="e">
        <f>IF(#REF!="","",#REF!)</f>
        <v>#REF!</v>
      </c>
      <c r="F40" s="408" t="str">
        <f>IF(주거이전비!AF43="","",주거이전비!AF43)</f>
        <v/>
      </c>
      <c r="G40" s="408" t="e">
        <f>IF(#REF!="","",#REF!)</f>
        <v>#REF!</v>
      </c>
      <c r="H40" s="408" t="str">
        <f>IF(잔여지!AF43="","",잔여지!AF43)</f>
        <v/>
      </c>
      <c r="I40" s="408" t="str">
        <f>IF(잔여지지장물!AF43="","",잔여지지장물!AF43)</f>
        <v/>
      </c>
    </row>
    <row r="41" spans="1:9">
      <c r="A41" s="408" t="e">
        <f>IF(토지!#REF!="","",토지!#REF!)</f>
        <v>#REF!</v>
      </c>
      <c r="B41" s="408" t="str">
        <f>IF(지장물!J49="","",지장물!J49)</f>
        <v/>
      </c>
      <c r="C41" s="408" t="str">
        <f>IF(영업보상!AF44="","",영업보상!AF44)</f>
        <v/>
      </c>
      <c r="D41" s="408" t="e">
        <f>IF(#REF!="","",#REF!)</f>
        <v>#REF!</v>
      </c>
      <c r="E41" s="408" t="e">
        <f>IF(#REF!="","",#REF!)</f>
        <v>#REF!</v>
      </c>
      <c r="F41" s="408" t="str">
        <f>IF(주거이전비!AF44="","",주거이전비!AF44)</f>
        <v/>
      </c>
      <c r="G41" s="408" t="e">
        <f>IF(#REF!="","",#REF!)</f>
        <v>#REF!</v>
      </c>
      <c r="H41" s="408" t="str">
        <f>IF(잔여지!AF44="","",잔여지!AF44)</f>
        <v/>
      </c>
      <c r="I41" s="408" t="str">
        <f>IF(잔여지지장물!AF44="","",잔여지지장물!AF44)</f>
        <v/>
      </c>
    </row>
    <row r="42" spans="1:9">
      <c r="A42" s="408" t="e">
        <f>IF(토지!#REF!="","",토지!#REF!)</f>
        <v>#REF!</v>
      </c>
      <c r="B42" s="408" t="str">
        <f>IF(지장물!J50="","",지장물!J50)</f>
        <v/>
      </c>
      <c r="C42" s="408" t="str">
        <f>IF(영업보상!AF45="","",영업보상!AF45)</f>
        <v/>
      </c>
      <c r="D42" s="408" t="e">
        <f>IF(#REF!="","",#REF!)</f>
        <v>#REF!</v>
      </c>
      <c r="E42" s="408" t="e">
        <f>IF(#REF!="","",#REF!)</f>
        <v>#REF!</v>
      </c>
      <c r="F42" s="408" t="str">
        <f>IF(주거이전비!AF45="","",주거이전비!AF45)</f>
        <v/>
      </c>
      <c r="G42" s="408" t="e">
        <f>IF(#REF!="","",#REF!)</f>
        <v>#REF!</v>
      </c>
      <c r="H42" s="408" t="str">
        <f>IF(잔여지!AF45="","",잔여지!AF45)</f>
        <v/>
      </c>
      <c r="I42" s="408" t="str">
        <f>IF(잔여지지장물!AF45="","",잔여지지장물!AF45)</f>
        <v/>
      </c>
    </row>
    <row r="43" spans="1:9">
      <c r="A43" s="408" t="e">
        <f>IF(토지!#REF!="","",토지!#REF!)</f>
        <v>#REF!</v>
      </c>
      <c r="B43" s="408" t="str">
        <f>IF(지장물!J51="","",지장물!J51)</f>
        <v/>
      </c>
      <c r="C43" s="408" t="str">
        <f>IF(영업보상!AF46="","",영업보상!AF46)</f>
        <v/>
      </c>
      <c r="D43" s="408" t="e">
        <f>IF(#REF!="","",#REF!)</f>
        <v>#REF!</v>
      </c>
      <c r="E43" s="408" t="e">
        <f>IF(#REF!="","",#REF!)</f>
        <v>#REF!</v>
      </c>
      <c r="F43" s="408" t="str">
        <f>IF(주거이전비!AF46="","",주거이전비!AF46)</f>
        <v/>
      </c>
      <c r="G43" s="408" t="e">
        <f>IF(#REF!="","",#REF!)</f>
        <v>#REF!</v>
      </c>
      <c r="H43" s="408" t="str">
        <f>IF(잔여지!AF46="","",잔여지!AF46)</f>
        <v/>
      </c>
      <c r="I43" s="408" t="str">
        <f>IF(잔여지지장물!AF46="","",잔여지지장물!AF46)</f>
        <v/>
      </c>
    </row>
    <row r="44" spans="1:9">
      <c r="A44" s="408" t="e">
        <f>IF(토지!#REF!="","",토지!#REF!)</f>
        <v>#REF!</v>
      </c>
      <c r="B44" s="408" t="e">
        <f>IF(지장물!#REF!="","",지장물!#REF!)</f>
        <v>#REF!</v>
      </c>
      <c r="C44" s="408" t="str">
        <f>IF(영업보상!AF47="","",영업보상!AF47)</f>
        <v/>
      </c>
      <c r="D44" s="408" t="e">
        <f>IF(#REF!="","",#REF!)</f>
        <v>#REF!</v>
      </c>
      <c r="E44" s="408" t="e">
        <f>IF(#REF!="","",#REF!)</f>
        <v>#REF!</v>
      </c>
      <c r="F44" s="408" t="str">
        <f>IF(주거이전비!AF47="","",주거이전비!AF47)</f>
        <v/>
      </c>
      <c r="G44" s="408" t="e">
        <f>IF(#REF!="","",#REF!)</f>
        <v>#REF!</v>
      </c>
      <c r="H44" s="408" t="str">
        <f>IF(잔여지!AF47="","",잔여지!AF47)</f>
        <v/>
      </c>
      <c r="I44" s="408" t="str">
        <f>IF(잔여지지장물!AF47="","",잔여지지장물!AF47)</f>
        <v/>
      </c>
    </row>
    <row r="45" spans="1:9">
      <c r="A45" s="408" t="e">
        <f>IF(토지!#REF!="","",토지!#REF!)</f>
        <v>#REF!</v>
      </c>
      <c r="B45" s="408" t="str">
        <f>IF(지장물!J52="","",지장물!J52)</f>
        <v/>
      </c>
      <c r="C45" s="408" t="str">
        <f>IF(영업보상!AF48="","",영업보상!AF48)</f>
        <v/>
      </c>
      <c r="D45" s="408" t="e">
        <f>IF(#REF!="","",#REF!)</f>
        <v>#REF!</v>
      </c>
      <c r="E45" s="408" t="e">
        <f>IF(#REF!="","",#REF!)</f>
        <v>#REF!</v>
      </c>
      <c r="F45" s="408" t="str">
        <f>IF(주거이전비!AF48="","",주거이전비!AF48)</f>
        <v/>
      </c>
      <c r="G45" s="408" t="e">
        <f>IF(#REF!="","",#REF!)</f>
        <v>#REF!</v>
      </c>
      <c r="H45" s="408" t="str">
        <f>IF(잔여지!AF48="","",잔여지!AF48)</f>
        <v/>
      </c>
      <c r="I45" s="408" t="str">
        <f>IF(잔여지지장물!AF48="","",잔여지지장물!AF48)</f>
        <v/>
      </c>
    </row>
    <row r="46" spans="1:9">
      <c r="A46" s="408" t="e">
        <f>IF(토지!#REF!="","",토지!#REF!)</f>
        <v>#REF!</v>
      </c>
      <c r="B46" s="408" t="e">
        <f>IF(지장물!#REF!="","",지장물!#REF!)</f>
        <v>#REF!</v>
      </c>
      <c r="C46" s="408" t="str">
        <f>IF(영업보상!AF49="","",영업보상!AF49)</f>
        <v/>
      </c>
      <c r="D46" s="408" t="e">
        <f>IF(#REF!="","",#REF!)</f>
        <v>#REF!</v>
      </c>
      <c r="E46" s="408" t="e">
        <f>IF(#REF!="","",#REF!)</f>
        <v>#REF!</v>
      </c>
      <c r="F46" s="408" t="str">
        <f>IF(주거이전비!AF49="","",주거이전비!AF49)</f>
        <v/>
      </c>
      <c r="G46" s="408" t="e">
        <f>IF(#REF!="","",#REF!)</f>
        <v>#REF!</v>
      </c>
      <c r="H46" s="408" t="str">
        <f>IF(잔여지!AF49="","",잔여지!AF49)</f>
        <v/>
      </c>
      <c r="I46" s="408" t="str">
        <f>IF(잔여지지장물!AF49="","",잔여지지장물!AF49)</f>
        <v/>
      </c>
    </row>
    <row r="47" spans="1:9">
      <c r="A47" s="408" t="e">
        <f>IF(토지!#REF!="","",토지!#REF!)</f>
        <v>#REF!</v>
      </c>
      <c r="B47" s="408" t="str">
        <f>IF(지장물!J55="","",지장물!J55)</f>
        <v/>
      </c>
      <c r="C47" s="408" t="str">
        <f>IF(영업보상!AF50="","",영업보상!AF50)</f>
        <v/>
      </c>
      <c r="D47" s="408" t="e">
        <f>IF(#REF!="","",#REF!)</f>
        <v>#REF!</v>
      </c>
      <c r="E47" s="408" t="e">
        <f>IF(#REF!="","",#REF!)</f>
        <v>#REF!</v>
      </c>
      <c r="F47" s="408" t="str">
        <f>IF(주거이전비!AF50="","",주거이전비!AF50)</f>
        <v/>
      </c>
      <c r="G47" s="408" t="e">
        <f>IF(#REF!="","",#REF!)</f>
        <v>#REF!</v>
      </c>
      <c r="H47" s="408" t="str">
        <f>IF(잔여지!AF50="","",잔여지!AF50)</f>
        <v/>
      </c>
      <c r="I47" s="408" t="str">
        <f>IF(잔여지지장물!AF50="","",잔여지지장물!AF50)</f>
        <v/>
      </c>
    </row>
    <row r="48" spans="1:9">
      <c r="A48" s="408" t="e">
        <f>IF(토지!#REF!="","",토지!#REF!)</f>
        <v>#REF!</v>
      </c>
      <c r="B48" s="408" t="e">
        <f>IF(지장물!#REF!="","",지장물!#REF!)</f>
        <v>#REF!</v>
      </c>
      <c r="C48" s="408" t="str">
        <f>IF(영업보상!AF51="","",영업보상!AF51)</f>
        <v/>
      </c>
      <c r="D48" s="408" t="e">
        <f>IF(#REF!="","",#REF!)</f>
        <v>#REF!</v>
      </c>
      <c r="E48" s="408" t="e">
        <f>IF(#REF!="","",#REF!)</f>
        <v>#REF!</v>
      </c>
      <c r="F48" s="408" t="str">
        <f>IF(주거이전비!AF51="","",주거이전비!AF51)</f>
        <v/>
      </c>
      <c r="G48" s="408" t="e">
        <f>IF(#REF!="","",#REF!)</f>
        <v>#REF!</v>
      </c>
      <c r="H48" s="408" t="str">
        <f>IF(잔여지!AF51="","",잔여지!AF51)</f>
        <v/>
      </c>
      <c r="I48" s="408" t="str">
        <f>IF(잔여지지장물!AF51="","",잔여지지장물!AF51)</f>
        <v/>
      </c>
    </row>
    <row r="49" spans="1:9">
      <c r="A49" s="408" t="e">
        <f>IF(토지!#REF!="","",토지!#REF!)</f>
        <v>#REF!</v>
      </c>
      <c r="B49" s="408" t="e">
        <f>IF(지장물!#REF!="","",지장물!#REF!)</f>
        <v>#REF!</v>
      </c>
      <c r="C49" s="408" t="str">
        <f>IF(영업보상!AF52="","",영업보상!AF52)</f>
        <v/>
      </c>
      <c r="D49" s="408" t="e">
        <f>IF(#REF!="","",#REF!)</f>
        <v>#REF!</v>
      </c>
      <c r="E49" s="408" t="e">
        <f>IF(#REF!="","",#REF!)</f>
        <v>#REF!</v>
      </c>
      <c r="F49" s="408" t="str">
        <f>IF(주거이전비!AF52="","",주거이전비!AF52)</f>
        <v/>
      </c>
      <c r="G49" s="408" t="e">
        <f>IF(#REF!="","",#REF!)</f>
        <v>#REF!</v>
      </c>
      <c r="H49" s="408" t="str">
        <f>IF(잔여지!AF52="","",잔여지!AF52)</f>
        <v/>
      </c>
      <c r="I49" s="408" t="str">
        <f>IF(잔여지지장물!AF52="","",잔여지지장물!AF52)</f>
        <v/>
      </c>
    </row>
    <row r="50" spans="1:9">
      <c r="A50" s="408" t="e">
        <f>IF(토지!#REF!="","",토지!#REF!)</f>
        <v>#REF!</v>
      </c>
      <c r="B50" s="408" t="e">
        <f>IF(지장물!#REF!="","",지장물!#REF!)</f>
        <v>#REF!</v>
      </c>
      <c r="C50" s="408" t="str">
        <f>IF(영업보상!AF53="","",영업보상!AF53)</f>
        <v/>
      </c>
      <c r="D50" s="408" t="e">
        <f>IF(#REF!="","",#REF!)</f>
        <v>#REF!</v>
      </c>
      <c r="E50" s="408" t="e">
        <f>IF(#REF!="","",#REF!)</f>
        <v>#REF!</v>
      </c>
      <c r="F50" s="408" t="str">
        <f>IF(주거이전비!AF53="","",주거이전비!AF53)</f>
        <v/>
      </c>
      <c r="G50" s="408" t="e">
        <f>IF(#REF!="","",#REF!)</f>
        <v>#REF!</v>
      </c>
      <c r="H50" s="408" t="str">
        <f>IF(잔여지!AF53="","",잔여지!AF53)</f>
        <v/>
      </c>
      <c r="I50" s="408" t="str">
        <f>IF(잔여지지장물!AF53="","",잔여지지장물!AF53)</f>
        <v/>
      </c>
    </row>
    <row r="51" spans="1:9">
      <c r="A51" s="408" t="e">
        <f>IF(토지!#REF!="","",토지!#REF!)</f>
        <v>#REF!</v>
      </c>
      <c r="B51" s="408" t="e">
        <f>IF(지장물!#REF!="","",지장물!#REF!)</f>
        <v>#REF!</v>
      </c>
      <c r="C51" s="408" t="str">
        <f>IF(영업보상!AF54="","",영업보상!AF54)</f>
        <v/>
      </c>
      <c r="D51" s="408" t="e">
        <f>IF(#REF!="","",#REF!)</f>
        <v>#REF!</v>
      </c>
      <c r="E51" s="408" t="e">
        <f>IF(#REF!="","",#REF!)</f>
        <v>#REF!</v>
      </c>
      <c r="F51" s="408" t="str">
        <f>IF(주거이전비!AF54="","",주거이전비!AF54)</f>
        <v/>
      </c>
      <c r="G51" s="408" t="e">
        <f>IF(#REF!="","",#REF!)</f>
        <v>#REF!</v>
      </c>
      <c r="H51" s="408" t="str">
        <f>IF(잔여지!AF54="","",잔여지!AF54)</f>
        <v/>
      </c>
      <c r="I51" s="408" t="str">
        <f>IF(잔여지지장물!AF54="","",잔여지지장물!AF54)</f>
        <v/>
      </c>
    </row>
    <row r="52" spans="1:9">
      <c r="A52" s="408" t="e">
        <f>IF(토지!#REF!="","",토지!#REF!)</f>
        <v>#REF!</v>
      </c>
      <c r="B52" s="408" t="e">
        <f>IF(지장물!#REF!="","",지장물!#REF!)</f>
        <v>#REF!</v>
      </c>
      <c r="C52" s="408" t="str">
        <f>IF(영업보상!AF55="","",영업보상!AF55)</f>
        <v/>
      </c>
      <c r="D52" s="408" t="e">
        <f>IF(#REF!="","",#REF!)</f>
        <v>#REF!</v>
      </c>
      <c r="E52" s="408" t="e">
        <f>IF(#REF!="","",#REF!)</f>
        <v>#REF!</v>
      </c>
      <c r="F52" s="408" t="str">
        <f>IF(주거이전비!AF55="","",주거이전비!AF55)</f>
        <v/>
      </c>
      <c r="G52" s="408" t="e">
        <f>IF(#REF!="","",#REF!)</f>
        <v>#REF!</v>
      </c>
      <c r="H52" s="408" t="str">
        <f>IF(잔여지!AF55="","",잔여지!AF55)</f>
        <v/>
      </c>
      <c r="I52" s="408" t="str">
        <f>IF(잔여지지장물!AF55="","",잔여지지장물!AF55)</f>
        <v/>
      </c>
    </row>
    <row r="53" spans="1:9">
      <c r="A53" s="408" t="e">
        <f>IF(토지!#REF!="","",토지!#REF!)</f>
        <v>#REF!</v>
      </c>
      <c r="B53" s="408" t="e">
        <f>IF(지장물!#REF!="","",지장물!#REF!)</f>
        <v>#REF!</v>
      </c>
      <c r="C53" s="408" t="str">
        <f>IF(영업보상!AF56="","",영업보상!AF56)</f>
        <v/>
      </c>
      <c r="D53" s="408" t="e">
        <f>IF(#REF!="","",#REF!)</f>
        <v>#REF!</v>
      </c>
      <c r="E53" s="408" t="e">
        <f>IF(#REF!="","",#REF!)</f>
        <v>#REF!</v>
      </c>
      <c r="F53" s="408" t="str">
        <f>IF(주거이전비!AF56="","",주거이전비!AF56)</f>
        <v/>
      </c>
      <c r="G53" s="408" t="e">
        <f>IF(#REF!="","",#REF!)</f>
        <v>#REF!</v>
      </c>
      <c r="H53" s="408" t="str">
        <f>IF(잔여지!AF56="","",잔여지!AF56)</f>
        <v/>
      </c>
      <c r="I53" s="408" t="str">
        <f>IF(잔여지지장물!AF56="","",잔여지지장물!AF56)</f>
        <v/>
      </c>
    </row>
    <row r="54" spans="1:9">
      <c r="A54" s="408" t="e">
        <f>IF(토지!#REF!="","",토지!#REF!)</f>
        <v>#REF!</v>
      </c>
      <c r="B54" s="408" t="e">
        <f>IF(지장물!#REF!="","",지장물!#REF!)</f>
        <v>#REF!</v>
      </c>
      <c r="C54" s="408" t="str">
        <f>IF(영업보상!AF57="","",영업보상!AF57)</f>
        <v/>
      </c>
      <c r="D54" s="408" t="e">
        <f>IF(#REF!="","",#REF!)</f>
        <v>#REF!</v>
      </c>
      <c r="E54" s="408" t="e">
        <f>IF(#REF!="","",#REF!)</f>
        <v>#REF!</v>
      </c>
      <c r="F54" s="408" t="str">
        <f>IF(주거이전비!AF57="","",주거이전비!AF57)</f>
        <v/>
      </c>
      <c r="G54" s="408" t="e">
        <f>IF(#REF!="","",#REF!)</f>
        <v>#REF!</v>
      </c>
      <c r="H54" s="408" t="str">
        <f>IF(잔여지!AF57="","",잔여지!AF57)</f>
        <v/>
      </c>
      <c r="I54" s="408" t="str">
        <f>IF(잔여지지장물!AF57="","",잔여지지장물!AF57)</f>
        <v/>
      </c>
    </row>
    <row r="55" spans="1:9">
      <c r="A55" s="408" t="str">
        <f>IF(토지!L29="","",토지!L29)</f>
        <v/>
      </c>
      <c r="B55" s="408" t="e">
        <f>IF(지장물!#REF!="","",지장물!#REF!)</f>
        <v>#REF!</v>
      </c>
      <c r="C55" s="408" t="str">
        <f>IF(영업보상!AF58="","",영업보상!AF58)</f>
        <v/>
      </c>
      <c r="D55" s="408" t="e">
        <f>IF(#REF!="","",#REF!)</f>
        <v>#REF!</v>
      </c>
      <c r="E55" s="408" t="e">
        <f>IF(#REF!="","",#REF!)</f>
        <v>#REF!</v>
      </c>
      <c r="F55" s="408" t="str">
        <f>IF(주거이전비!AF58="","",주거이전비!AF58)</f>
        <v/>
      </c>
      <c r="G55" s="408" t="e">
        <f>IF(#REF!="","",#REF!)</f>
        <v>#REF!</v>
      </c>
      <c r="H55" s="408" t="str">
        <f>IF(잔여지!AF58="","",잔여지!AF58)</f>
        <v/>
      </c>
      <c r="I55" s="408" t="str">
        <f>IF(잔여지지장물!AF58="","",잔여지지장물!AF58)</f>
        <v/>
      </c>
    </row>
    <row r="56" spans="1:9">
      <c r="A56" s="408" t="str">
        <f>IF(토지!L30="","",토지!L30)</f>
        <v/>
      </c>
      <c r="B56" s="408" t="e">
        <f>IF(지장물!#REF!="","",지장물!#REF!)</f>
        <v>#REF!</v>
      </c>
      <c r="C56" s="408" t="str">
        <f>IF(영업보상!AF59="","",영업보상!AF59)</f>
        <v/>
      </c>
      <c r="D56" s="408" t="e">
        <f>IF(#REF!="","",#REF!)</f>
        <v>#REF!</v>
      </c>
      <c r="E56" s="408" t="e">
        <f>IF(#REF!="","",#REF!)</f>
        <v>#REF!</v>
      </c>
      <c r="F56" s="408" t="str">
        <f>IF(주거이전비!AF59="","",주거이전비!AF59)</f>
        <v/>
      </c>
      <c r="G56" s="408" t="e">
        <f>IF(#REF!="","",#REF!)</f>
        <v>#REF!</v>
      </c>
      <c r="H56" s="408" t="str">
        <f>IF(잔여지!AF59="","",잔여지!AF59)</f>
        <v/>
      </c>
      <c r="I56" s="408" t="str">
        <f>IF(잔여지지장물!AF59="","",잔여지지장물!AF59)</f>
        <v/>
      </c>
    </row>
    <row r="57" spans="1:9">
      <c r="A57" s="408" t="str">
        <f>IF(토지!L31="","",토지!L31)</f>
        <v/>
      </c>
      <c r="B57" s="408" t="e">
        <f>IF(지장물!#REF!="","",지장물!#REF!)</f>
        <v>#REF!</v>
      </c>
      <c r="C57" s="408" t="str">
        <f>IF(영업보상!AF60="","",영업보상!AF60)</f>
        <v/>
      </c>
      <c r="D57" s="408" t="e">
        <f>IF(#REF!="","",#REF!)</f>
        <v>#REF!</v>
      </c>
      <c r="E57" s="408" t="e">
        <f>IF(#REF!="","",#REF!)</f>
        <v>#REF!</v>
      </c>
      <c r="F57" s="408" t="str">
        <f>IF(주거이전비!AF60="","",주거이전비!AF60)</f>
        <v/>
      </c>
      <c r="G57" s="408" t="e">
        <f>IF(#REF!="","",#REF!)</f>
        <v>#REF!</v>
      </c>
      <c r="H57" s="408" t="str">
        <f>IF(잔여지!AF60="","",잔여지!AF60)</f>
        <v/>
      </c>
      <c r="I57" s="408" t="str">
        <f>IF(잔여지지장물!AF60="","",잔여지지장물!AF60)</f>
        <v/>
      </c>
    </row>
    <row r="58" spans="1:9">
      <c r="A58" s="408" t="str">
        <f>IF(토지!L32="","",토지!L32)</f>
        <v/>
      </c>
      <c r="B58" s="408" t="e">
        <f>IF(지장물!#REF!="","",지장물!#REF!)</f>
        <v>#REF!</v>
      </c>
      <c r="C58" s="408" t="str">
        <f>IF(영업보상!AF61="","",영업보상!AF61)</f>
        <v/>
      </c>
      <c r="D58" s="408" t="e">
        <f>IF(#REF!="","",#REF!)</f>
        <v>#REF!</v>
      </c>
      <c r="E58" s="408" t="e">
        <f>IF(#REF!="","",#REF!)</f>
        <v>#REF!</v>
      </c>
      <c r="F58" s="408" t="str">
        <f>IF(주거이전비!AF61="","",주거이전비!AF61)</f>
        <v/>
      </c>
      <c r="G58" s="408" t="e">
        <f>IF(#REF!="","",#REF!)</f>
        <v>#REF!</v>
      </c>
      <c r="H58" s="408" t="str">
        <f>IF(잔여지!AF61="","",잔여지!AF61)</f>
        <v/>
      </c>
      <c r="I58" s="408" t="str">
        <f>IF(잔여지지장물!AF61="","",잔여지지장물!AF61)</f>
        <v/>
      </c>
    </row>
    <row r="59" spans="1:9">
      <c r="A59" s="408" t="str">
        <f>IF(토지!L33="","",토지!L33)</f>
        <v/>
      </c>
      <c r="B59" s="408" t="e">
        <f>IF(지장물!#REF!="","",지장물!#REF!)</f>
        <v>#REF!</v>
      </c>
      <c r="C59" s="408" t="str">
        <f>IF(영업보상!AF62="","",영업보상!AF62)</f>
        <v/>
      </c>
      <c r="D59" s="408" t="e">
        <f>IF(#REF!="","",#REF!)</f>
        <v>#REF!</v>
      </c>
      <c r="E59" s="408" t="e">
        <f>IF(#REF!="","",#REF!)</f>
        <v>#REF!</v>
      </c>
      <c r="F59" s="408" t="str">
        <f>IF(주거이전비!AF62="","",주거이전비!AF62)</f>
        <v/>
      </c>
      <c r="G59" s="408" t="e">
        <f>IF(#REF!="","",#REF!)</f>
        <v>#REF!</v>
      </c>
      <c r="H59" s="408" t="str">
        <f>IF(잔여지!AF62="","",잔여지!AF62)</f>
        <v/>
      </c>
      <c r="I59" s="408" t="str">
        <f>IF(잔여지지장물!AF62="","",잔여지지장물!AF62)</f>
        <v/>
      </c>
    </row>
    <row r="60" spans="1:9">
      <c r="A60" s="408" t="str">
        <f>IF(토지!L34="","",토지!L34)</f>
        <v/>
      </c>
      <c r="B60" s="408" t="e">
        <f>IF(지장물!#REF!="","",지장물!#REF!)</f>
        <v>#REF!</v>
      </c>
      <c r="C60" s="408" t="str">
        <f>IF(영업보상!AF63="","",영업보상!AF63)</f>
        <v/>
      </c>
      <c r="D60" s="408" t="e">
        <f>IF(#REF!="","",#REF!)</f>
        <v>#REF!</v>
      </c>
      <c r="E60" s="408" t="e">
        <f>IF(#REF!="","",#REF!)</f>
        <v>#REF!</v>
      </c>
      <c r="F60" s="408" t="str">
        <f>IF(주거이전비!AF63="","",주거이전비!AF63)</f>
        <v/>
      </c>
      <c r="G60" s="408" t="e">
        <f>IF(#REF!="","",#REF!)</f>
        <v>#REF!</v>
      </c>
      <c r="H60" s="408" t="str">
        <f>IF(잔여지!AF63="","",잔여지!AF63)</f>
        <v/>
      </c>
      <c r="I60" s="408" t="str">
        <f>IF(잔여지지장물!AF63="","",잔여지지장물!AF63)</f>
        <v/>
      </c>
    </row>
    <row r="61" spans="1:9">
      <c r="A61" s="408" t="str">
        <f>IF(토지!L35="","",토지!L35)</f>
        <v/>
      </c>
      <c r="B61" s="408" t="e">
        <f>IF(지장물!#REF!="","",지장물!#REF!)</f>
        <v>#REF!</v>
      </c>
      <c r="C61" s="408" t="str">
        <f>IF(영업보상!AF64="","",영업보상!AF64)</f>
        <v/>
      </c>
      <c r="D61" s="408" t="e">
        <f>IF(#REF!="","",#REF!)</f>
        <v>#REF!</v>
      </c>
      <c r="E61" s="408" t="e">
        <f>IF(#REF!="","",#REF!)</f>
        <v>#REF!</v>
      </c>
      <c r="F61" s="408" t="str">
        <f>IF(주거이전비!AF64="","",주거이전비!AF64)</f>
        <v/>
      </c>
      <c r="G61" s="408" t="e">
        <f>IF(#REF!="","",#REF!)</f>
        <v>#REF!</v>
      </c>
      <c r="H61" s="408" t="str">
        <f>IF(잔여지!AF64="","",잔여지!AF64)</f>
        <v/>
      </c>
      <c r="I61" s="408" t="str">
        <f>IF(잔여지지장물!AF64="","",잔여지지장물!AF64)</f>
        <v/>
      </c>
    </row>
    <row r="62" spans="1:9">
      <c r="A62" s="408" t="str">
        <f>IF(토지!L36="","",토지!L36)</f>
        <v/>
      </c>
      <c r="B62" s="408" t="str">
        <f>IF(지장물!J226="","",지장물!J226)</f>
        <v/>
      </c>
      <c r="C62" s="408" t="str">
        <f>IF(영업보상!AF65="","",영업보상!AF65)</f>
        <v/>
      </c>
      <c r="D62" s="408" t="e">
        <f>IF(#REF!="","",#REF!)</f>
        <v>#REF!</v>
      </c>
      <c r="E62" s="408" t="e">
        <f>IF(#REF!="","",#REF!)</f>
        <v>#REF!</v>
      </c>
      <c r="F62" s="408" t="str">
        <f>IF(주거이전비!AF65="","",주거이전비!AF65)</f>
        <v/>
      </c>
      <c r="G62" s="408" t="e">
        <f>IF(#REF!="","",#REF!)</f>
        <v>#REF!</v>
      </c>
      <c r="H62" s="408" t="str">
        <f>IF(잔여지!AF65="","",잔여지!AF65)</f>
        <v/>
      </c>
      <c r="I62" s="408" t="str">
        <f>IF(잔여지지장물!AF65="","",잔여지지장물!AF65)</f>
        <v/>
      </c>
    </row>
    <row r="63" spans="1:9">
      <c r="A63" s="408" t="str">
        <f>IF(토지!L37="","",토지!L37)</f>
        <v/>
      </c>
      <c r="B63" s="408" t="str">
        <f>IF(지장물!J227="","",지장물!J227)</f>
        <v/>
      </c>
      <c r="C63" s="408" t="str">
        <f>IF(영업보상!AF66="","",영업보상!AF66)</f>
        <v/>
      </c>
      <c r="D63" s="408" t="e">
        <f>IF(#REF!="","",#REF!)</f>
        <v>#REF!</v>
      </c>
      <c r="E63" s="408" t="e">
        <f>IF(#REF!="","",#REF!)</f>
        <v>#REF!</v>
      </c>
      <c r="F63" s="408" t="str">
        <f>IF(주거이전비!AF66="","",주거이전비!AF66)</f>
        <v/>
      </c>
      <c r="G63" s="408" t="e">
        <f>IF(#REF!="","",#REF!)</f>
        <v>#REF!</v>
      </c>
      <c r="H63" s="408" t="str">
        <f>IF(잔여지!AF66="","",잔여지!AF66)</f>
        <v/>
      </c>
      <c r="I63" s="408" t="str">
        <f>IF(잔여지지장물!AF66="","",잔여지지장물!AF66)</f>
        <v/>
      </c>
    </row>
    <row r="64" spans="1:9">
      <c r="A64" s="408" t="str">
        <f>IF(토지!L38="","",토지!L38)</f>
        <v/>
      </c>
      <c r="B64" s="408" t="e">
        <f>IF(지장물!#REF!="","",지장물!#REF!)</f>
        <v>#REF!</v>
      </c>
      <c r="C64" s="408" t="str">
        <f>IF(영업보상!AF67="","",영업보상!AF67)</f>
        <v/>
      </c>
      <c r="D64" s="408" t="e">
        <f>IF(#REF!="","",#REF!)</f>
        <v>#REF!</v>
      </c>
      <c r="E64" s="408" t="e">
        <f>IF(#REF!="","",#REF!)</f>
        <v>#REF!</v>
      </c>
      <c r="F64" s="408" t="str">
        <f>IF(주거이전비!AF67="","",주거이전비!AF67)</f>
        <v/>
      </c>
      <c r="G64" s="408" t="e">
        <f>IF(#REF!="","",#REF!)</f>
        <v>#REF!</v>
      </c>
      <c r="H64" s="408" t="str">
        <f>IF(잔여지!AF67="","",잔여지!AF67)</f>
        <v/>
      </c>
      <c r="I64" s="408" t="str">
        <f>IF(잔여지지장물!AF67="","",잔여지지장물!AF67)</f>
        <v/>
      </c>
    </row>
    <row r="65" spans="1:9">
      <c r="A65" s="408" t="str">
        <f>IF(토지!L39="","",토지!L39)</f>
        <v/>
      </c>
      <c r="B65" s="408" t="str">
        <f>IF(지장물!J228="","",지장물!J228)</f>
        <v/>
      </c>
      <c r="C65" s="408" t="str">
        <f>IF(영업보상!AF68="","",영업보상!AF68)</f>
        <v/>
      </c>
      <c r="D65" s="408" t="e">
        <f>IF(#REF!="","",#REF!)</f>
        <v>#REF!</v>
      </c>
      <c r="E65" s="408" t="e">
        <f>IF(#REF!="","",#REF!)</f>
        <v>#REF!</v>
      </c>
      <c r="F65" s="408" t="str">
        <f>IF(주거이전비!AF68="","",주거이전비!AF68)</f>
        <v/>
      </c>
      <c r="G65" s="408" t="e">
        <f>IF(#REF!="","",#REF!)</f>
        <v>#REF!</v>
      </c>
      <c r="H65" s="408" t="str">
        <f>IF(잔여지!AF68="","",잔여지!AF68)</f>
        <v/>
      </c>
      <c r="I65" s="408" t="str">
        <f>IF(잔여지지장물!AF68="","",잔여지지장물!AF68)</f>
        <v/>
      </c>
    </row>
    <row r="66" spans="1:9">
      <c r="A66" s="408" t="str">
        <f>IF(토지!L40="","",토지!L40)</f>
        <v/>
      </c>
      <c r="B66" s="408" t="e">
        <f>IF(지장물!#REF!="","",지장물!#REF!)</f>
        <v>#REF!</v>
      </c>
      <c r="C66" s="408" t="str">
        <f>IF(영업보상!AF69="","",영업보상!AF69)</f>
        <v/>
      </c>
      <c r="D66" s="408" t="e">
        <f>IF(#REF!="","",#REF!)</f>
        <v>#REF!</v>
      </c>
      <c r="E66" s="408" t="e">
        <f>IF(#REF!="","",#REF!)</f>
        <v>#REF!</v>
      </c>
      <c r="F66" s="408" t="str">
        <f>IF(주거이전비!AF69="","",주거이전비!AF69)</f>
        <v/>
      </c>
      <c r="G66" s="408" t="e">
        <f>IF(#REF!="","",#REF!)</f>
        <v>#REF!</v>
      </c>
      <c r="H66" s="408" t="str">
        <f>IF(잔여지!AF69="","",잔여지!AF69)</f>
        <v/>
      </c>
      <c r="I66" s="408" t="str">
        <f>IF(잔여지지장물!AF69="","",잔여지지장물!AF69)</f>
        <v/>
      </c>
    </row>
    <row r="67" spans="1:9">
      <c r="A67" s="408" t="str">
        <f>IF(토지!L41="","",토지!L41)</f>
        <v/>
      </c>
      <c r="B67" s="408" t="e">
        <f>IF(지장물!#REF!="","",지장물!#REF!)</f>
        <v>#REF!</v>
      </c>
      <c r="C67" s="408" t="str">
        <f>IF(영업보상!AF70="","",영업보상!AF70)</f>
        <v/>
      </c>
      <c r="D67" s="408" t="e">
        <f>IF(#REF!="","",#REF!)</f>
        <v>#REF!</v>
      </c>
      <c r="E67" s="408" t="e">
        <f>IF(#REF!="","",#REF!)</f>
        <v>#REF!</v>
      </c>
      <c r="F67" s="408" t="str">
        <f>IF(주거이전비!AF70="","",주거이전비!AF70)</f>
        <v/>
      </c>
      <c r="G67" s="408" t="e">
        <f>IF(#REF!="","",#REF!)</f>
        <v>#REF!</v>
      </c>
      <c r="H67" s="408" t="str">
        <f>IF(잔여지!AF70="","",잔여지!AF70)</f>
        <v/>
      </c>
      <c r="I67" s="408" t="str">
        <f>IF(잔여지지장물!AF70="","",잔여지지장물!AF70)</f>
        <v/>
      </c>
    </row>
    <row r="68" spans="1:9">
      <c r="A68" s="408" t="str">
        <f>IF(토지!L42="","",토지!L42)</f>
        <v/>
      </c>
      <c r="B68" s="408" t="e">
        <f>IF(지장물!#REF!="","",지장물!#REF!)</f>
        <v>#REF!</v>
      </c>
      <c r="C68" s="408" t="str">
        <f>IF(영업보상!AF71="","",영업보상!AF71)</f>
        <v/>
      </c>
      <c r="D68" s="408" t="e">
        <f>IF(#REF!="","",#REF!)</f>
        <v>#REF!</v>
      </c>
      <c r="E68" s="408" t="e">
        <f>IF(#REF!="","",#REF!)</f>
        <v>#REF!</v>
      </c>
      <c r="F68" s="408" t="str">
        <f>IF(주거이전비!AF71="","",주거이전비!AF71)</f>
        <v/>
      </c>
      <c r="G68" s="408" t="e">
        <f>IF(#REF!="","",#REF!)</f>
        <v>#REF!</v>
      </c>
      <c r="H68" s="408" t="str">
        <f>IF(잔여지!AF71="","",잔여지!AF71)</f>
        <v/>
      </c>
      <c r="I68" s="408" t="str">
        <f>IF(잔여지지장물!AF71="","",잔여지지장물!AF71)</f>
        <v/>
      </c>
    </row>
    <row r="69" spans="1:9">
      <c r="A69" s="408" t="str">
        <f>IF(토지!L43="","",토지!L43)</f>
        <v/>
      </c>
      <c r="B69" s="408" t="str">
        <f>IF(지장물!J229="","",지장물!J229)</f>
        <v/>
      </c>
      <c r="C69" s="408" t="str">
        <f>IF(영업보상!AF72="","",영업보상!AF72)</f>
        <v/>
      </c>
      <c r="D69" s="408" t="e">
        <f>IF(#REF!="","",#REF!)</f>
        <v>#REF!</v>
      </c>
      <c r="E69" s="408" t="e">
        <f>IF(#REF!="","",#REF!)</f>
        <v>#REF!</v>
      </c>
      <c r="F69" s="408" t="str">
        <f>IF(주거이전비!AF72="","",주거이전비!AF72)</f>
        <v/>
      </c>
      <c r="G69" s="408" t="e">
        <f>IF(#REF!="","",#REF!)</f>
        <v>#REF!</v>
      </c>
      <c r="H69" s="408" t="str">
        <f>IF(잔여지!AF72="","",잔여지!AF72)</f>
        <v/>
      </c>
      <c r="I69" s="408" t="str">
        <f>IF(잔여지지장물!AF72="","",잔여지지장물!AF72)</f>
        <v/>
      </c>
    </row>
    <row r="70" spans="1:9">
      <c r="A70" s="408" t="str">
        <f>IF(토지!L44="","",토지!L44)</f>
        <v/>
      </c>
      <c r="B70" s="408" t="str">
        <f>IF(지장물!J230="","",지장물!J230)</f>
        <v/>
      </c>
      <c r="C70" s="408" t="str">
        <f>IF(영업보상!AF73="","",영업보상!AF73)</f>
        <v/>
      </c>
      <c r="D70" s="408" t="e">
        <f>IF(#REF!="","",#REF!)</f>
        <v>#REF!</v>
      </c>
      <c r="E70" s="408" t="e">
        <f>IF(#REF!="","",#REF!)</f>
        <v>#REF!</v>
      </c>
      <c r="F70" s="408" t="str">
        <f>IF(주거이전비!AF73="","",주거이전비!AF73)</f>
        <v/>
      </c>
      <c r="G70" s="408" t="e">
        <f>IF(#REF!="","",#REF!)</f>
        <v>#REF!</v>
      </c>
      <c r="H70" s="408" t="str">
        <f>IF(잔여지!AF73="","",잔여지!AF73)</f>
        <v/>
      </c>
      <c r="I70" s="408" t="str">
        <f>IF(잔여지지장물!AF73="","",잔여지지장물!AF73)</f>
        <v/>
      </c>
    </row>
    <row r="71" spans="1:9">
      <c r="A71" s="408" t="str">
        <f>IF(토지!L45="","",토지!L45)</f>
        <v/>
      </c>
      <c r="B71" s="408" t="str">
        <f>IF(지장물!J231="","",지장물!J231)</f>
        <v/>
      </c>
      <c r="C71" s="408" t="str">
        <f>IF(영업보상!AF74="","",영업보상!AF74)</f>
        <v/>
      </c>
      <c r="D71" s="408" t="e">
        <f>IF(#REF!="","",#REF!)</f>
        <v>#REF!</v>
      </c>
      <c r="E71" s="408" t="e">
        <f>IF(#REF!="","",#REF!)</f>
        <v>#REF!</v>
      </c>
      <c r="F71" s="408" t="str">
        <f>IF(주거이전비!AF74="","",주거이전비!AF74)</f>
        <v/>
      </c>
      <c r="G71" s="408" t="e">
        <f>IF(#REF!="","",#REF!)</f>
        <v>#REF!</v>
      </c>
      <c r="H71" s="408" t="str">
        <f>IF(잔여지!AF74="","",잔여지!AF74)</f>
        <v/>
      </c>
      <c r="I71" s="408" t="str">
        <f>IF(잔여지지장물!AF74="","",잔여지지장물!AF74)</f>
        <v/>
      </c>
    </row>
    <row r="72" spans="1:9">
      <c r="A72" s="408" t="str">
        <f>IF(토지!L46="","",토지!L46)</f>
        <v/>
      </c>
      <c r="B72" s="408" t="str">
        <f>IF(지장물!J232="","",지장물!J232)</f>
        <v/>
      </c>
      <c r="C72" s="408" t="str">
        <f>IF(영업보상!AF75="","",영업보상!AF75)</f>
        <v/>
      </c>
      <c r="D72" s="408" t="e">
        <f>IF(#REF!="","",#REF!)</f>
        <v>#REF!</v>
      </c>
      <c r="E72" s="408" t="e">
        <f>IF(#REF!="","",#REF!)</f>
        <v>#REF!</v>
      </c>
      <c r="F72" s="408" t="str">
        <f>IF(주거이전비!AF75="","",주거이전비!AF75)</f>
        <v/>
      </c>
      <c r="G72" s="408" t="e">
        <f>IF(#REF!="","",#REF!)</f>
        <v>#REF!</v>
      </c>
      <c r="H72" s="408" t="str">
        <f>IF(잔여지!AF75="","",잔여지!AF75)</f>
        <v/>
      </c>
      <c r="I72" s="408" t="str">
        <f>IF(잔여지지장물!AF75="","",잔여지지장물!AF75)</f>
        <v/>
      </c>
    </row>
    <row r="73" spans="1:9">
      <c r="A73" s="408" t="str">
        <f>IF(토지!L47="","",토지!L47)</f>
        <v/>
      </c>
      <c r="B73" s="408" t="str">
        <f>IF(지장물!J233="","",지장물!J233)</f>
        <v/>
      </c>
      <c r="C73" s="408" t="str">
        <f>IF(영업보상!AF76="","",영업보상!AF76)</f>
        <v/>
      </c>
      <c r="D73" s="408" t="e">
        <f>IF(#REF!="","",#REF!)</f>
        <v>#REF!</v>
      </c>
      <c r="E73" s="408" t="e">
        <f>IF(#REF!="","",#REF!)</f>
        <v>#REF!</v>
      </c>
      <c r="F73" s="408" t="str">
        <f>IF(주거이전비!AF76="","",주거이전비!AF76)</f>
        <v/>
      </c>
      <c r="G73" s="408" t="e">
        <f>IF(#REF!="","",#REF!)</f>
        <v>#REF!</v>
      </c>
      <c r="H73" s="408" t="str">
        <f>IF(잔여지!AF76="","",잔여지!AF76)</f>
        <v/>
      </c>
      <c r="I73" s="408" t="str">
        <f>IF(잔여지지장물!AF76="","",잔여지지장물!AF76)</f>
        <v/>
      </c>
    </row>
    <row r="74" spans="1:9">
      <c r="A74" s="408" t="str">
        <f>IF(토지!L48="","",토지!L48)</f>
        <v/>
      </c>
      <c r="B74" s="408" t="str">
        <f>IF(지장물!J234="","",지장물!J234)</f>
        <v/>
      </c>
      <c r="C74" s="408" t="str">
        <f>IF(영업보상!AF77="","",영업보상!AF77)</f>
        <v/>
      </c>
      <c r="D74" s="408" t="e">
        <f>IF(#REF!="","",#REF!)</f>
        <v>#REF!</v>
      </c>
      <c r="E74" s="408" t="e">
        <f>IF(#REF!="","",#REF!)</f>
        <v>#REF!</v>
      </c>
      <c r="F74" s="408" t="str">
        <f>IF(주거이전비!AF77="","",주거이전비!AF77)</f>
        <v/>
      </c>
      <c r="G74" s="408" t="e">
        <f>IF(#REF!="","",#REF!)</f>
        <v>#REF!</v>
      </c>
      <c r="H74" s="408" t="str">
        <f>IF(잔여지!AF77="","",잔여지!AF77)</f>
        <v/>
      </c>
      <c r="I74" s="408" t="str">
        <f>IF(잔여지지장물!AF77="","",잔여지지장물!AF77)</f>
        <v/>
      </c>
    </row>
    <row r="75" spans="1:9">
      <c r="A75" s="408" t="str">
        <f>IF(토지!L49="","",토지!L49)</f>
        <v/>
      </c>
      <c r="B75" s="408" t="str">
        <f>IF(지장물!J235="","",지장물!J235)</f>
        <v/>
      </c>
      <c r="C75" s="408" t="str">
        <f>IF(영업보상!AF78="","",영업보상!AF78)</f>
        <v/>
      </c>
      <c r="D75" s="408" t="e">
        <f>IF(#REF!="","",#REF!)</f>
        <v>#REF!</v>
      </c>
      <c r="E75" s="408" t="e">
        <f>IF(#REF!="","",#REF!)</f>
        <v>#REF!</v>
      </c>
      <c r="F75" s="408" t="str">
        <f>IF(주거이전비!AF78="","",주거이전비!AF78)</f>
        <v/>
      </c>
      <c r="G75" s="408" t="e">
        <f>IF(#REF!="","",#REF!)</f>
        <v>#REF!</v>
      </c>
      <c r="H75" s="408" t="str">
        <f>IF(잔여지!AF78="","",잔여지!AF78)</f>
        <v/>
      </c>
      <c r="I75" s="408" t="str">
        <f>IF(잔여지지장물!AF78="","",잔여지지장물!AF78)</f>
        <v/>
      </c>
    </row>
    <row r="76" spans="1:9">
      <c r="A76" s="408" t="str">
        <f>IF(토지!L50="","",토지!L50)</f>
        <v/>
      </c>
      <c r="B76" s="408" t="str">
        <f>IF(지장물!J236="","",지장물!J236)</f>
        <v/>
      </c>
      <c r="C76" s="408" t="str">
        <f>IF(영업보상!AF79="","",영업보상!AF79)</f>
        <v/>
      </c>
      <c r="D76" s="408" t="e">
        <f>IF(#REF!="","",#REF!)</f>
        <v>#REF!</v>
      </c>
      <c r="E76" s="408" t="e">
        <f>IF(#REF!="","",#REF!)</f>
        <v>#REF!</v>
      </c>
      <c r="F76" s="408" t="str">
        <f>IF(주거이전비!AF79="","",주거이전비!AF79)</f>
        <v/>
      </c>
      <c r="G76" s="408" t="e">
        <f>IF(#REF!="","",#REF!)</f>
        <v>#REF!</v>
      </c>
      <c r="H76" s="408" t="str">
        <f>IF(잔여지!AF79="","",잔여지!AF79)</f>
        <v/>
      </c>
      <c r="I76" s="408" t="str">
        <f>IF(잔여지지장물!AF79="","",잔여지지장물!AF79)</f>
        <v/>
      </c>
    </row>
    <row r="77" spans="1:9">
      <c r="A77" s="408" t="str">
        <f>IF(토지!L51="","",토지!L51)</f>
        <v/>
      </c>
      <c r="B77" s="408" t="str">
        <f>IF(지장물!J237="","",지장물!J237)</f>
        <v/>
      </c>
      <c r="C77" s="408" t="str">
        <f>IF(영업보상!AF80="","",영업보상!AF80)</f>
        <v/>
      </c>
      <c r="D77" s="408" t="e">
        <f>IF(#REF!="","",#REF!)</f>
        <v>#REF!</v>
      </c>
      <c r="E77" s="408" t="e">
        <f>IF(#REF!="","",#REF!)</f>
        <v>#REF!</v>
      </c>
      <c r="F77" s="408" t="str">
        <f>IF(주거이전비!AF80="","",주거이전비!AF80)</f>
        <v/>
      </c>
      <c r="G77" s="408" t="e">
        <f>IF(#REF!="","",#REF!)</f>
        <v>#REF!</v>
      </c>
      <c r="H77" s="408" t="str">
        <f>IF(잔여지!AF80="","",잔여지!AF80)</f>
        <v/>
      </c>
      <c r="I77" s="408" t="str">
        <f>IF(잔여지지장물!AF80="","",잔여지지장물!AF80)</f>
        <v/>
      </c>
    </row>
    <row r="78" spans="1:9">
      <c r="A78" s="408" t="str">
        <f>IF(토지!L52="","",토지!L52)</f>
        <v/>
      </c>
      <c r="B78" s="408" t="str">
        <f>IF(지장물!J238="","",지장물!J238)</f>
        <v/>
      </c>
      <c r="C78" s="408" t="str">
        <f>IF(영업보상!AF81="","",영업보상!AF81)</f>
        <v/>
      </c>
      <c r="D78" s="408" t="e">
        <f>IF(#REF!="","",#REF!)</f>
        <v>#REF!</v>
      </c>
      <c r="E78" s="408" t="e">
        <f>IF(#REF!="","",#REF!)</f>
        <v>#REF!</v>
      </c>
      <c r="F78" s="408" t="str">
        <f>IF(주거이전비!AF81="","",주거이전비!AF81)</f>
        <v/>
      </c>
      <c r="G78" s="408" t="e">
        <f>IF(#REF!="","",#REF!)</f>
        <v>#REF!</v>
      </c>
      <c r="H78" s="408" t="str">
        <f>IF(잔여지!AF81="","",잔여지!AF81)</f>
        <v/>
      </c>
      <c r="I78" s="408" t="str">
        <f>IF(잔여지지장물!AF81="","",잔여지지장물!AF81)</f>
        <v/>
      </c>
    </row>
    <row r="79" spans="1:9">
      <c r="A79" s="408" t="str">
        <f>IF(토지!L53="","",토지!L53)</f>
        <v/>
      </c>
      <c r="B79" s="408" t="str">
        <f>IF(지장물!J239="","",지장물!J239)</f>
        <v/>
      </c>
      <c r="C79" s="408" t="str">
        <f>IF(영업보상!AF82="","",영업보상!AF82)</f>
        <v/>
      </c>
      <c r="D79" s="408" t="e">
        <f>IF(#REF!="","",#REF!)</f>
        <v>#REF!</v>
      </c>
      <c r="E79" s="408" t="e">
        <f>IF(#REF!="","",#REF!)</f>
        <v>#REF!</v>
      </c>
      <c r="F79" s="408" t="str">
        <f>IF(주거이전비!AF82="","",주거이전비!AF82)</f>
        <v/>
      </c>
      <c r="G79" s="408" t="e">
        <f>IF(#REF!="","",#REF!)</f>
        <v>#REF!</v>
      </c>
      <c r="H79" s="408" t="str">
        <f>IF(잔여지!AF82="","",잔여지!AF82)</f>
        <v/>
      </c>
      <c r="I79" s="408" t="str">
        <f>IF(잔여지지장물!AF82="","",잔여지지장물!AF82)</f>
        <v/>
      </c>
    </row>
    <row r="80" spans="1:9">
      <c r="A80" s="408" t="str">
        <f>IF(토지!L54="","",토지!L54)</f>
        <v/>
      </c>
      <c r="B80" s="408" t="str">
        <f>IF(지장물!J240="","",지장물!J240)</f>
        <v/>
      </c>
      <c r="C80" s="408" t="str">
        <f>IF(영업보상!AF83="","",영업보상!AF83)</f>
        <v/>
      </c>
      <c r="D80" s="408" t="e">
        <f>IF(#REF!="","",#REF!)</f>
        <v>#REF!</v>
      </c>
      <c r="E80" s="408" t="e">
        <f>IF(#REF!="","",#REF!)</f>
        <v>#REF!</v>
      </c>
      <c r="F80" s="408" t="str">
        <f>IF(주거이전비!AF83="","",주거이전비!AF83)</f>
        <v/>
      </c>
      <c r="G80" s="408" t="e">
        <f>IF(#REF!="","",#REF!)</f>
        <v>#REF!</v>
      </c>
      <c r="H80" s="408" t="str">
        <f>IF(잔여지!AF83="","",잔여지!AF83)</f>
        <v/>
      </c>
      <c r="I80" s="408" t="str">
        <f>IF(잔여지지장물!AF83="","",잔여지지장물!AF83)</f>
        <v/>
      </c>
    </row>
    <row r="81" spans="1:9">
      <c r="A81" s="408" t="str">
        <f>IF(토지!L55="","",토지!L55)</f>
        <v/>
      </c>
      <c r="B81" s="408" t="str">
        <f>IF(지장물!J241="","",지장물!J241)</f>
        <v/>
      </c>
      <c r="C81" s="408" t="str">
        <f>IF(영업보상!AF84="","",영업보상!AF84)</f>
        <v/>
      </c>
      <c r="D81" s="408" t="e">
        <f>IF(#REF!="","",#REF!)</f>
        <v>#REF!</v>
      </c>
      <c r="E81" s="408" t="e">
        <f>IF(#REF!="","",#REF!)</f>
        <v>#REF!</v>
      </c>
      <c r="F81" s="408" t="str">
        <f>IF(주거이전비!AF84="","",주거이전비!AF84)</f>
        <v/>
      </c>
      <c r="G81" s="408" t="e">
        <f>IF(#REF!="","",#REF!)</f>
        <v>#REF!</v>
      </c>
      <c r="H81" s="408" t="str">
        <f>IF(잔여지!AF84="","",잔여지!AF84)</f>
        <v/>
      </c>
      <c r="I81" s="408" t="str">
        <f>IF(잔여지지장물!AF84="","",잔여지지장물!AF84)</f>
        <v/>
      </c>
    </row>
    <row r="82" spans="1:9">
      <c r="A82" s="408" t="str">
        <f>IF(토지!L56="","",토지!L56)</f>
        <v/>
      </c>
      <c r="B82" s="408" t="str">
        <f>IF(지장물!J242="","",지장물!J242)</f>
        <v/>
      </c>
      <c r="C82" s="408" t="str">
        <f>IF(영업보상!AF85="","",영업보상!AF85)</f>
        <v/>
      </c>
      <c r="D82" s="408" t="e">
        <f>IF(#REF!="","",#REF!)</f>
        <v>#REF!</v>
      </c>
      <c r="E82" s="408" t="e">
        <f>IF(#REF!="","",#REF!)</f>
        <v>#REF!</v>
      </c>
      <c r="F82" s="408" t="str">
        <f>IF(주거이전비!AF85="","",주거이전비!AF85)</f>
        <v/>
      </c>
      <c r="G82" s="408" t="e">
        <f>IF(#REF!="","",#REF!)</f>
        <v>#REF!</v>
      </c>
      <c r="H82" s="408" t="str">
        <f>IF(잔여지!AF85="","",잔여지!AF85)</f>
        <v/>
      </c>
      <c r="I82" s="408" t="str">
        <f>IF(잔여지지장물!AF85="","",잔여지지장물!AF85)</f>
        <v/>
      </c>
    </row>
    <row r="83" spans="1:9">
      <c r="A83" s="408" t="str">
        <f>IF(토지!L57="","",토지!L57)</f>
        <v/>
      </c>
      <c r="B83" s="408" t="str">
        <f>IF(지장물!J243="","",지장물!J243)</f>
        <v/>
      </c>
      <c r="C83" s="408" t="str">
        <f>IF(영업보상!AF86="","",영업보상!AF86)</f>
        <v/>
      </c>
      <c r="D83" s="408" t="e">
        <f>IF(#REF!="","",#REF!)</f>
        <v>#REF!</v>
      </c>
      <c r="E83" s="408" t="e">
        <f>IF(#REF!="","",#REF!)</f>
        <v>#REF!</v>
      </c>
      <c r="F83" s="408" t="str">
        <f>IF(주거이전비!AF86="","",주거이전비!AF86)</f>
        <v/>
      </c>
      <c r="G83" s="408" t="e">
        <f>IF(#REF!="","",#REF!)</f>
        <v>#REF!</v>
      </c>
      <c r="H83" s="408" t="str">
        <f>IF(잔여지!AF86="","",잔여지!AF86)</f>
        <v/>
      </c>
      <c r="I83" s="408" t="str">
        <f>IF(잔여지지장물!AF86="","",잔여지지장물!AF86)</f>
        <v/>
      </c>
    </row>
    <row r="84" spans="1:9">
      <c r="A84" s="408" t="str">
        <f>IF(토지!L58="","",토지!L58)</f>
        <v/>
      </c>
      <c r="B84" s="408" t="str">
        <f>IF(지장물!J244="","",지장물!J244)</f>
        <v/>
      </c>
      <c r="C84" s="408" t="str">
        <f>IF(영업보상!AF87="","",영업보상!AF87)</f>
        <v/>
      </c>
      <c r="D84" s="408" t="e">
        <f>IF(#REF!="","",#REF!)</f>
        <v>#REF!</v>
      </c>
      <c r="E84" s="408" t="e">
        <f>IF(#REF!="","",#REF!)</f>
        <v>#REF!</v>
      </c>
      <c r="F84" s="408" t="str">
        <f>IF(주거이전비!AF87="","",주거이전비!AF87)</f>
        <v/>
      </c>
      <c r="G84" s="408" t="e">
        <f>IF(#REF!="","",#REF!)</f>
        <v>#REF!</v>
      </c>
      <c r="H84" s="408" t="str">
        <f>IF(잔여지!AF87="","",잔여지!AF87)</f>
        <v/>
      </c>
      <c r="I84" s="408" t="str">
        <f>IF(잔여지지장물!AF87="","",잔여지지장물!AF87)</f>
        <v/>
      </c>
    </row>
    <row r="85" spans="1:9">
      <c r="A85" s="408" t="str">
        <f>IF(토지!L59="","",토지!L59)</f>
        <v/>
      </c>
      <c r="B85" s="408" t="str">
        <f>IF(지장물!J245="","",지장물!J245)</f>
        <v/>
      </c>
      <c r="C85" s="408" t="str">
        <f>IF(영업보상!AF88="","",영업보상!AF88)</f>
        <v/>
      </c>
      <c r="D85" s="408" t="e">
        <f>IF(#REF!="","",#REF!)</f>
        <v>#REF!</v>
      </c>
      <c r="E85" s="408" t="e">
        <f>IF(#REF!="","",#REF!)</f>
        <v>#REF!</v>
      </c>
      <c r="F85" s="408" t="str">
        <f>IF(주거이전비!AF88="","",주거이전비!AF88)</f>
        <v/>
      </c>
      <c r="G85" s="408" t="e">
        <f>IF(#REF!="","",#REF!)</f>
        <v>#REF!</v>
      </c>
      <c r="H85" s="408" t="str">
        <f>IF(잔여지!AF88="","",잔여지!AF88)</f>
        <v/>
      </c>
      <c r="I85" s="408" t="str">
        <f>IF(잔여지지장물!AF88="","",잔여지지장물!AF88)</f>
        <v/>
      </c>
    </row>
    <row r="86" spans="1:9">
      <c r="A86" s="408" t="str">
        <f>IF(토지!L60="","",토지!L60)</f>
        <v/>
      </c>
      <c r="B86" s="408" t="str">
        <f>IF(지장물!J246="","",지장물!J246)</f>
        <v/>
      </c>
      <c r="C86" s="408" t="str">
        <f>IF(영업보상!AF89="","",영업보상!AF89)</f>
        <v/>
      </c>
      <c r="D86" s="408" t="e">
        <f>IF(#REF!="","",#REF!)</f>
        <v>#REF!</v>
      </c>
      <c r="E86" s="408" t="e">
        <f>IF(#REF!="","",#REF!)</f>
        <v>#REF!</v>
      </c>
      <c r="F86" s="408" t="str">
        <f>IF(주거이전비!AF89="","",주거이전비!AF89)</f>
        <v/>
      </c>
      <c r="G86" s="408" t="e">
        <f>IF(#REF!="","",#REF!)</f>
        <v>#REF!</v>
      </c>
      <c r="H86" s="408" t="str">
        <f>IF(잔여지!AF89="","",잔여지!AF89)</f>
        <v/>
      </c>
      <c r="I86" s="408" t="str">
        <f>IF(잔여지지장물!AF89="","",잔여지지장물!AF89)</f>
        <v/>
      </c>
    </row>
    <row r="87" spans="1:9">
      <c r="A87" s="408" t="str">
        <f>IF(토지!L61="","",토지!L61)</f>
        <v/>
      </c>
      <c r="B87" s="408" t="str">
        <f>IF(지장물!J247="","",지장물!J247)</f>
        <v/>
      </c>
      <c r="C87" s="408" t="str">
        <f>IF(영업보상!AF90="","",영업보상!AF90)</f>
        <v/>
      </c>
      <c r="D87" s="408" t="e">
        <f>IF(#REF!="","",#REF!)</f>
        <v>#REF!</v>
      </c>
      <c r="E87" s="408" t="e">
        <f>IF(#REF!="","",#REF!)</f>
        <v>#REF!</v>
      </c>
      <c r="F87" s="408" t="str">
        <f>IF(주거이전비!AF90="","",주거이전비!AF90)</f>
        <v/>
      </c>
      <c r="G87" s="408" t="e">
        <f>IF(#REF!="","",#REF!)</f>
        <v>#REF!</v>
      </c>
      <c r="H87" s="408" t="str">
        <f>IF(잔여지!AF90="","",잔여지!AF90)</f>
        <v/>
      </c>
      <c r="I87" s="408" t="str">
        <f>IF(잔여지지장물!AF90="","",잔여지지장물!AF90)</f>
        <v/>
      </c>
    </row>
    <row r="88" spans="1:9">
      <c r="A88" s="408" t="str">
        <f>IF(토지!L62="","",토지!L62)</f>
        <v/>
      </c>
      <c r="B88" s="408" t="str">
        <f>IF(지장물!J248="","",지장물!J248)</f>
        <v/>
      </c>
      <c r="C88" s="408" t="str">
        <f>IF(영업보상!AF91="","",영업보상!AF91)</f>
        <v/>
      </c>
      <c r="D88" s="408" t="e">
        <f>IF(#REF!="","",#REF!)</f>
        <v>#REF!</v>
      </c>
      <c r="E88" s="408" t="e">
        <f>IF(#REF!="","",#REF!)</f>
        <v>#REF!</v>
      </c>
      <c r="F88" s="408" t="str">
        <f>IF(주거이전비!AF91="","",주거이전비!AF91)</f>
        <v/>
      </c>
      <c r="G88" s="408" t="e">
        <f>IF(#REF!="","",#REF!)</f>
        <v>#REF!</v>
      </c>
      <c r="H88" s="408" t="str">
        <f>IF(잔여지!AF91="","",잔여지!AF91)</f>
        <v/>
      </c>
      <c r="I88" s="408" t="str">
        <f>IF(잔여지지장물!AF91="","",잔여지지장물!AF91)</f>
        <v/>
      </c>
    </row>
    <row r="89" spans="1:9">
      <c r="A89" s="408" t="str">
        <f>IF(토지!L63="","",토지!L63)</f>
        <v/>
      </c>
      <c r="B89" s="408" t="str">
        <f>IF(지장물!J249="","",지장물!J249)</f>
        <v/>
      </c>
      <c r="C89" s="408" t="str">
        <f>IF(영업보상!AF92="","",영업보상!AF92)</f>
        <v/>
      </c>
      <c r="D89" s="408" t="e">
        <f>IF(#REF!="","",#REF!)</f>
        <v>#REF!</v>
      </c>
      <c r="E89" s="408" t="e">
        <f>IF(#REF!="","",#REF!)</f>
        <v>#REF!</v>
      </c>
      <c r="F89" s="408" t="str">
        <f>IF(주거이전비!AF92="","",주거이전비!AF92)</f>
        <v/>
      </c>
      <c r="G89" s="408" t="e">
        <f>IF(#REF!="","",#REF!)</f>
        <v>#REF!</v>
      </c>
      <c r="H89" s="408" t="str">
        <f>IF(잔여지!AF92="","",잔여지!AF92)</f>
        <v/>
      </c>
      <c r="I89" s="408" t="str">
        <f>IF(잔여지지장물!AF92="","",잔여지지장물!AF92)</f>
        <v/>
      </c>
    </row>
    <row r="90" spans="1:9">
      <c r="A90" s="408" t="str">
        <f>IF(토지!L64="","",토지!L64)</f>
        <v/>
      </c>
      <c r="B90" s="408" t="str">
        <f>IF(지장물!J250="","",지장물!J250)</f>
        <v/>
      </c>
      <c r="C90" s="408" t="str">
        <f>IF(영업보상!AF93="","",영업보상!AF93)</f>
        <v/>
      </c>
      <c r="D90" s="408" t="e">
        <f>IF(#REF!="","",#REF!)</f>
        <v>#REF!</v>
      </c>
      <c r="E90" s="408" t="e">
        <f>IF(#REF!="","",#REF!)</f>
        <v>#REF!</v>
      </c>
      <c r="F90" s="408" t="str">
        <f>IF(주거이전비!AF93="","",주거이전비!AF93)</f>
        <v/>
      </c>
      <c r="G90" s="408" t="e">
        <f>IF(#REF!="","",#REF!)</f>
        <v>#REF!</v>
      </c>
      <c r="H90" s="408" t="str">
        <f>IF(잔여지!AF93="","",잔여지!AF93)</f>
        <v/>
      </c>
      <c r="I90" s="408" t="str">
        <f>IF(잔여지지장물!AF93="","",잔여지지장물!AF93)</f>
        <v/>
      </c>
    </row>
    <row r="91" spans="1:9">
      <c r="A91" s="408" t="str">
        <f>IF(토지!L65="","",토지!L65)</f>
        <v/>
      </c>
      <c r="B91" s="408" t="str">
        <f>IF(지장물!J251="","",지장물!J251)</f>
        <v/>
      </c>
      <c r="C91" s="408" t="str">
        <f>IF(영업보상!AF94="","",영업보상!AF94)</f>
        <v/>
      </c>
      <c r="D91" s="408" t="e">
        <f>IF(#REF!="","",#REF!)</f>
        <v>#REF!</v>
      </c>
      <c r="E91" s="408" t="e">
        <f>IF(#REF!="","",#REF!)</f>
        <v>#REF!</v>
      </c>
      <c r="F91" s="408" t="str">
        <f>IF(주거이전비!AF94="","",주거이전비!AF94)</f>
        <v/>
      </c>
      <c r="G91" s="408" t="e">
        <f>IF(#REF!="","",#REF!)</f>
        <v>#REF!</v>
      </c>
      <c r="H91" s="408" t="str">
        <f>IF(잔여지!AF94="","",잔여지!AF94)</f>
        <v/>
      </c>
      <c r="I91" s="408" t="str">
        <f>IF(잔여지지장물!AF94="","",잔여지지장물!AF94)</f>
        <v/>
      </c>
    </row>
    <row r="92" spans="1:9">
      <c r="A92" s="408" t="str">
        <f>IF(토지!L66="","",토지!L66)</f>
        <v/>
      </c>
      <c r="B92" s="408" t="str">
        <f>IF(지장물!J252="","",지장물!J252)</f>
        <v/>
      </c>
      <c r="C92" s="408" t="str">
        <f>IF(영업보상!AF95="","",영업보상!AF95)</f>
        <v/>
      </c>
      <c r="D92" s="408" t="e">
        <f>IF(#REF!="","",#REF!)</f>
        <v>#REF!</v>
      </c>
      <c r="E92" s="408" t="e">
        <f>IF(#REF!="","",#REF!)</f>
        <v>#REF!</v>
      </c>
      <c r="F92" s="408" t="str">
        <f>IF(주거이전비!AF95="","",주거이전비!AF95)</f>
        <v/>
      </c>
      <c r="G92" s="408" t="e">
        <f>IF(#REF!="","",#REF!)</f>
        <v>#REF!</v>
      </c>
      <c r="H92" s="408" t="str">
        <f>IF(잔여지!AF95="","",잔여지!AF95)</f>
        <v/>
      </c>
      <c r="I92" s="408" t="str">
        <f>IF(잔여지지장물!AF95="","",잔여지지장물!AF95)</f>
        <v/>
      </c>
    </row>
    <row r="93" spans="1:9">
      <c r="A93" s="408" t="str">
        <f>IF(토지!L67="","",토지!L67)</f>
        <v/>
      </c>
      <c r="B93" s="408" t="str">
        <f>IF(지장물!J253="","",지장물!J253)</f>
        <v/>
      </c>
      <c r="C93" s="408" t="str">
        <f>IF(영업보상!AF96="","",영업보상!AF96)</f>
        <v/>
      </c>
      <c r="D93" s="408" t="e">
        <f>IF(#REF!="","",#REF!)</f>
        <v>#REF!</v>
      </c>
      <c r="E93" s="408" t="e">
        <f>IF(#REF!="","",#REF!)</f>
        <v>#REF!</v>
      </c>
      <c r="F93" s="408" t="str">
        <f>IF(주거이전비!AF96="","",주거이전비!AF96)</f>
        <v/>
      </c>
      <c r="G93" s="408" t="e">
        <f>IF(#REF!="","",#REF!)</f>
        <v>#REF!</v>
      </c>
      <c r="H93" s="408" t="str">
        <f>IF(잔여지!AF96="","",잔여지!AF96)</f>
        <v/>
      </c>
      <c r="I93" s="408" t="str">
        <f>IF(잔여지지장물!AF96="","",잔여지지장물!AF96)</f>
        <v/>
      </c>
    </row>
    <row r="94" spans="1:9">
      <c r="A94" s="408" t="str">
        <f>IF(토지!L68="","",토지!L68)</f>
        <v/>
      </c>
      <c r="B94" s="408" t="str">
        <f>IF(지장물!J254="","",지장물!J254)</f>
        <v/>
      </c>
      <c r="C94" s="408" t="str">
        <f>IF(영업보상!AF97="","",영업보상!AF97)</f>
        <v/>
      </c>
      <c r="D94" s="408" t="e">
        <f>IF(#REF!="","",#REF!)</f>
        <v>#REF!</v>
      </c>
      <c r="E94" s="408" t="e">
        <f>IF(#REF!="","",#REF!)</f>
        <v>#REF!</v>
      </c>
      <c r="F94" s="408" t="str">
        <f>IF(주거이전비!AF97="","",주거이전비!AF97)</f>
        <v/>
      </c>
      <c r="G94" s="408" t="e">
        <f>IF(#REF!="","",#REF!)</f>
        <v>#REF!</v>
      </c>
      <c r="H94" s="408" t="str">
        <f>IF(잔여지!AF97="","",잔여지!AF97)</f>
        <v/>
      </c>
      <c r="I94" s="408" t="str">
        <f>IF(잔여지지장물!AF97="","",잔여지지장물!AF97)</f>
        <v/>
      </c>
    </row>
    <row r="95" spans="1:9">
      <c r="A95" s="408" t="str">
        <f>IF(토지!L69="","",토지!L69)</f>
        <v/>
      </c>
      <c r="B95" s="408" t="str">
        <f>IF(지장물!J255="","",지장물!J255)</f>
        <v/>
      </c>
      <c r="C95" s="408" t="str">
        <f>IF(영업보상!AF98="","",영업보상!AF98)</f>
        <v/>
      </c>
      <c r="D95" s="408" t="e">
        <f>IF(#REF!="","",#REF!)</f>
        <v>#REF!</v>
      </c>
      <c r="E95" s="408" t="e">
        <f>IF(#REF!="","",#REF!)</f>
        <v>#REF!</v>
      </c>
      <c r="F95" s="408" t="str">
        <f>IF(주거이전비!AF98="","",주거이전비!AF98)</f>
        <v/>
      </c>
      <c r="G95" s="408" t="e">
        <f>IF(#REF!="","",#REF!)</f>
        <v>#REF!</v>
      </c>
      <c r="H95" s="408" t="str">
        <f>IF(잔여지!AF98="","",잔여지!AF98)</f>
        <v/>
      </c>
      <c r="I95" s="408" t="str">
        <f>IF(잔여지지장물!AF98="","",잔여지지장물!AF98)</f>
        <v/>
      </c>
    </row>
    <row r="96" spans="1:9">
      <c r="A96" s="408" t="str">
        <f>IF(토지!L70="","",토지!L70)</f>
        <v/>
      </c>
      <c r="B96" s="408" t="str">
        <f>IF(지장물!J256="","",지장물!J256)</f>
        <v/>
      </c>
      <c r="C96" s="408" t="str">
        <f>IF(영업보상!AF99="","",영업보상!AF99)</f>
        <v/>
      </c>
      <c r="D96" s="408" t="e">
        <f>IF(#REF!="","",#REF!)</f>
        <v>#REF!</v>
      </c>
      <c r="E96" s="408" t="e">
        <f>IF(#REF!="","",#REF!)</f>
        <v>#REF!</v>
      </c>
      <c r="F96" s="408" t="str">
        <f>IF(주거이전비!AF99="","",주거이전비!AF99)</f>
        <v/>
      </c>
      <c r="G96" s="408" t="e">
        <f>IF(#REF!="","",#REF!)</f>
        <v>#REF!</v>
      </c>
      <c r="H96" s="408" t="str">
        <f>IF(잔여지!AF99="","",잔여지!AF99)</f>
        <v/>
      </c>
      <c r="I96" s="408" t="str">
        <f>IF(잔여지지장물!AF99="","",잔여지지장물!AF99)</f>
        <v/>
      </c>
    </row>
    <row r="97" spans="1:9">
      <c r="A97" s="408" t="str">
        <f>IF(토지!L71="","",토지!L71)</f>
        <v/>
      </c>
      <c r="B97" s="408" t="str">
        <f>IF(지장물!J257="","",지장물!J257)</f>
        <v/>
      </c>
      <c r="C97" s="408" t="str">
        <f>IF(영업보상!AF100="","",영업보상!AF100)</f>
        <v/>
      </c>
      <c r="D97" s="408" t="e">
        <f>IF(#REF!="","",#REF!)</f>
        <v>#REF!</v>
      </c>
      <c r="E97" s="408" t="e">
        <f>IF(#REF!="","",#REF!)</f>
        <v>#REF!</v>
      </c>
      <c r="F97" s="408" t="str">
        <f>IF(주거이전비!AF100="","",주거이전비!AF100)</f>
        <v/>
      </c>
      <c r="G97" s="408" t="e">
        <f>IF(#REF!="","",#REF!)</f>
        <v>#REF!</v>
      </c>
      <c r="H97" s="408" t="str">
        <f>IF(잔여지!AF100="","",잔여지!AF100)</f>
        <v/>
      </c>
      <c r="I97" s="408" t="str">
        <f>IF(잔여지지장물!AF100="","",잔여지지장물!AF100)</f>
        <v/>
      </c>
    </row>
    <row r="98" spans="1:9">
      <c r="A98" s="408" t="str">
        <f>IF(토지!L72="","",토지!L72)</f>
        <v/>
      </c>
      <c r="B98" s="408" t="str">
        <f>IF(지장물!J258="","",지장물!J258)</f>
        <v/>
      </c>
      <c r="C98" s="408" t="str">
        <f>IF(영업보상!AF101="","",영업보상!AF101)</f>
        <v/>
      </c>
      <c r="D98" s="408" t="e">
        <f>IF(#REF!="","",#REF!)</f>
        <v>#REF!</v>
      </c>
      <c r="E98" s="408" t="e">
        <f>IF(#REF!="","",#REF!)</f>
        <v>#REF!</v>
      </c>
      <c r="F98" s="408" t="str">
        <f>IF(주거이전비!AF101="","",주거이전비!AF101)</f>
        <v/>
      </c>
      <c r="G98" s="408" t="e">
        <f>IF(#REF!="","",#REF!)</f>
        <v>#REF!</v>
      </c>
      <c r="H98" s="408" t="str">
        <f>IF(잔여지!AF101="","",잔여지!AF101)</f>
        <v/>
      </c>
      <c r="I98" s="408" t="str">
        <f>IF(잔여지지장물!AF101="","",잔여지지장물!AF101)</f>
        <v/>
      </c>
    </row>
    <row r="99" spans="1:9">
      <c r="A99" s="408" t="str">
        <f>IF(토지!L73="","",토지!L73)</f>
        <v/>
      </c>
      <c r="B99" s="408" t="str">
        <f>IF(지장물!J259="","",지장물!J259)</f>
        <v/>
      </c>
      <c r="C99" s="408" t="str">
        <f>IF(영업보상!AF102="","",영업보상!AF102)</f>
        <v/>
      </c>
      <c r="D99" s="408" t="e">
        <f>IF(#REF!="","",#REF!)</f>
        <v>#REF!</v>
      </c>
      <c r="E99" s="408" t="e">
        <f>IF(#REF!="","",#REF!)</f>
        <v>#REF!</v>
      </c>
      <c r="F99" s="408" t="str">
        <f>IF(주거이전비!AF102="","",주거이전비!AF102)</f>
        <v/>
      </c>
      <c r="G99" s="408" t="e">
        <f>IF(#REF!="","",#REF!)</f>
        <v>#REF!</v>
      </c>
      <c r="H99" s="408" t="str">
        <f>IF(잔여지!AF102="","",잔여지!AF102)</f>
        <v/>
      </c>
      <c r="I99" s="408" t="str">
        <f>IF(잔여지지장물!AF102="","",잔여지지장물!AF102)</f>
        <v/>
      </c>
    </row>
    <row r="100" spans="1:9">
      <c r="A100" s="408" t="str">
        <f>IF(토지!L74="","",토지!L74)</f>
        <v/>
      </c>
      <c r="B100" s="408" t="str">
        <f>IF(지장물!J260="","",지장물!J260)</f>
        <v/>
      </c>
      <c r="C100" s="408" t="str">
        <f>IF(영업보상!AF103="","",영업보상!AF103)</f>
        <v/>
      </c>
      <c r="D100" s="408" t="e">
        <f>IF(#REF!="","",#REF!)</f>
        <v>#REF!</v>
      </c>
      <c r="E100" s="408" t="e">
        <f>IF(#REF!="","",#REF!)</f>
        <v>#REF!</v>
      </c>
      <c r="F100" s="408" t="str">
        <f>IF(주거이전비!AF103="","",주거이전비!AF103)</f>
        <v/>
      </c>
      <c r="G100" s="408" t="e">
        <f>IF(#REF!="","",#REF!)</f>
        <v>#REF!</v>
      </c>
      <c r="H100" s="408" t="str">
        <f>IF(잔여지!AF103="","",잔여지!AF103)</f>
        <v/>
      </c>
      <c r="I100" s="408" t="str">
        <f>IF(잔여지지장물!AF103="","",잔여지지장물!AF103)</f>
        <v/>
      </c>
    </row>
    <row r="101" spans="1:9">
      <c r="A101" s="408" t="str">
        <f>IF(토지!L75="","",토지!L75)</f>
        <v/>
      </c>
      <c r="B101" s="408" t="str">
        <f>IF(지장물!J261="","",지장물!J261)</f>
        <v/>
      </c>
      <c r="C101" s="408" t="str">
        <f>IF(영업보상!AF104="","",영업보상!AF104)</f>
        <v/>
      </c>
      <c r="D101" s="408" t="e">
        <f>IF(#REF!="","",#REF!)</f>
        <v>#REF!</v>
      </c>
      <c r="E101" s="408" t="e">
        <f>IF(#REF!="","",#REF!)</f>
        <v>#REF!</v>
      </c>
      <c r="F101" s="408" t="str">
        <f>IF(주거이전비!AF104="","",주거이전비!AF104)</f>
        <v/>
      </c>
      <c r="G101" s="408" t="e">
        <f>IF(#REF!="","",#REF!)</f>
        <v>#REF!</v>
      </c>
      <c r="H101" s="408" t="str">
        <f>IF(잔여지!AF104="","",잔여지!AF104)</f>
        <v/>
      </c>
      <c r="I101" s="408" t="str">
        <f>IF(잔여지지장물!AF104="","",잔여지지장물!AF104)</f>
        <v/>
      </c>
    </row>
    <row r="102" spans="1:9">
      <c r="A102" s="408" t="str">
        <f>IF(토지!L76="","",토지!L76)</f>
        <v/>
      </c>
      <c r="B102" s="408" t="str">
        <f>IF(지장물!J262="","",지장물!J262)</f>
        <v/>
      </c>
      <c r="C102" s="408" t="str">
        <f>IF(영업보상!AF105="","",영업보상!AF105)</f>
        <v/>
      </c>
      <c r="D102" s="408" t="e">
        <f>IF(#REF!="","",#REF!)</f>
        <v>#REF!</v>
      </c>
      <c r="E102" s="408" t="e">
        <f>IF(#REF!="","",#REF!)</f>
        <v>#REF!</v>
      </c>
      <c r="F102" s="408" t="str">
        <f>IF(주거이전비!AF105="","",주거이전비!AF105)</f>
        <v/>
      </c>
      <c r="G102" s="408" t="e">
        <f>IF(#REF!="","",#REF!)</f>
        <v>#REF!</v>
      </c>
      <c r="H102" s="408" t="str">
        <f>IF(잔여지!AF105="","",잔여지!AF105)</f>
        <v/>
      </c>
      <c r="I102" s="408" t="str">
        <f>IF(잔여지지장물!AF105="","",잔여지지장물!AF105)</f>
        <v/>
      </c>
    </row>
    <row r="103" spans="1:9">
      <c r="A103" s="408" t="str">
        <f>IF(토지!L77="","",토지!L77)</f>
        <v/>
      </c>
      <c r="B103" s="408" t="str">
        <f>IF(지장물!J263="","",지장물!J263)</f>
        <v/>
      </c>
      <c r="C103" s="408" t="str">
        <f>IF(영업보상!AF106="","",영업보상!AF106)</f>
        <v/>
      </c>
      <c r="D103" s="408" t="e">
        <f>IF(#REF!="","",#REF!)</f>
        <v>#REF!</v>
      </c>
      <c r="E103" s="408" t="e">
        <f>IF(#REF!="","",#REF!)</f>
        <v>#REF!</v>
      </c>
      <c r="F103" s="408" t="str">
        <f>IF(주거이전비!AF106="","",주거이전비!AF106)</f>
        <v/>
      </c>
      <c r="G103" s="408" t="e">
        <f>IF(#REF!="","",#REF!)</f>
        <v>#REF!</v>
      </c>
      <c r="H103" s="408" t="str">
        <f>IF(잔여지!AF106="","",잔여지!AF106)</f>
        <v/>
      </c>
      <c r="I103" s="408" t="str">
        <f>IF(잔여지지장물!AF106="","",잔여지지장물!AF106)</f>
        <v/>
      </c>
    </row>
    <row r="104" spans="1:9">
      <c r="A104" s="408" t="str">
        <f>IF(토지!L78="","",토지!L78)</f>
        <v/>
      </c>
      <c r="B104" s="408" t="str">
        <f>IF(지장물!J264="","",지장물!J264)</f>
        <v/>
      </c>
      <c r="C104" s="408" t="str">
        <f>IF(영업보상!AF107="","",영업보상!AF107)</f>
        <v/>
      </c>
      <c r="D104" s="408" t="e">
        <f>IF(#REF!="","",#REF!)</f>
        <v>#REF!</v>
      </c>
      <c r="E104" s="408" t="e">
        <f>IF(#REF!="","",#REF!)</f>
        <v>#REF!</v>
      </c>
      <c r="F104" s="408" t="str">
        <f>IF(주거이전비!AF107="","",주거이전비!AF107)</f>
        <v/>
      </c>
      <c r="G104" s="408" t="e">
        <f>IF(#REF!="","",#REF!)</f>
        <v>#REF!</v>
      </c>
      <c r="H104" s="408" t="str">
        <f>IF(잔여지!AF107="","",잔여지!AF107)</f>
        <v/>
      </c>
      <c r="I104" s="408" t="str">
        <f>IF(잔여지지장물!AF107="","",잔여지지장물!AF107)</f>
        <v/>
      </c>
    </row>
    <row r="105" spans="1:9">
      <c r="A105" s="408" t="str">
        <f>IF(토지!L79="","",토지!L79)</f>
        <v/>
      </c>
      <c r="B105" s="408" t="str">
        <f>IF(지장물!J265="","",지장물!J265)</f>
        <v/>
      </c>
      <c r="C105" s="408" t="str">
        <f>IF(영업보상!AF108="","",영업보상!AF108)</f>
        <v/>
      </c>
      <c r="D105" s="408" t="e">
        <f>IF(#REF!="","",#REF!)</f>
        <v>#REF!</v>
      </c>
      <c r="E105" s="408" t="e">
        <f>IF(#REF!="","",#REF!)</f>
        <v>#REF!</v>
      </c>
      <c r="F105" s="408" t="str">
        <f>IF(주거이전비!AF108="","",주거이전비!AF108)</f>
        <v/>
      </c>
      <c r="G105" s="408" t="e">
        <f>IF(#REF!="","",#REF!)</f>
        <v>#REF!</v>
      </c>
      <c r="H105" s="408" t="str">
        <f>IF(잔여지!AF108="","",잔여지!AF108)</f>
        <v/>
      </c>
      <c r="I105" s="408" t="str">
        <f>IF(잔여지지장물!AF108="","",잔여지지장물!AF108)</f>
        <v/>
      </c>
    </row>
    <row r="106" spans="1:9">
      <c r="A106" s="408" t="str">
        <f>IF(토지!L80="","",토지!L80)</f>
        <v/>
      </c>
      <c r="B106" s="408" t="str">
        <f>IF(지장물!J266="","",지장물!J266)</f>
        <v/>
      </c>
      <c r="C106" s="408" t="str">
        <f>IF(영업보상!AF109="","",영업보상!AF109)</f>
        <v/>
      </c>
      <c r="D106" s="408" t="e">
        <f>IF(#REF!="","",#REF!)</f>
        <v>#REF!</v>
      </c>
      <c r="E106" s="408" t="e">
        <f>IF(#REF!="","",#REF!)</f>
        <v>#REF!</v>
      </c>
      <c r="F106" s="408" t="str">
        <f>IF(주거이전비!AF109="","",주거이전비!AF109)</f>
        <v/>
      </c>
      <c r="G106" s="408" t="e">
        <f>IF(#REF!="","",#REF!)</f>
        <v>#REF!</v>
      </c>
      <c r="H106" s="408" t="str">
        <f>IF(잔여지!AF109="","",잔여지!AF109)</f>
        <v/>
      </c>
      <c r="I106" s="408" t="str">
        <f>IF(잔여지지장물!AF109="","",잔여지지장물!AF109)</f>
        <v/>
      </c>
    </row>
    <row r="107" spans="1:9">
      <c r="A107" s="408" t="str">
        <f>IF(토지!L81="","",토지!L81)</f>
        <v/>
      </c>
      <c r="B107" s="408" t="str">
        <f>IF(지장물!J267="","",지장물!J267)</f>
        <v/>
      </c>
      <c r="C107" s="408" t="str">
        <f>IF(영업보상!AF110="","",영업보상!AF110)</f>
        <v/>
      </c>
      <c r="D107" s="408" t="e">
        <f>IF(#REF!="","",#REF!)</f>
        <v>#REF!</v>
      </c>
      <c r="E107" s="408" t="e">
        <f>IF(#REF!="","",#REF!)</f>
        <v>#REF!</v>
      </c>
      <c r="F107" s="408" t="str">
        <f>IF(주거이전비!AF110="","",주거이전비!AF110)</f>
        <v/>
      </c>
      <c r="G107" s="408" t="e">
        <f>IF(#REF!="","",#REF!)</f>
        <v>#REF!</v>
      </c>
      <c r="H107" s="408" t="str">
        <f>IF(잔여지!AF110="","",잔여지!AF110)</f>
        <v/>
      </c>
      <c r="I107" s="408" t="str">
        <f>IF(잔여지지장물!AF110="","",잔여지지장물!AF110)</f>
        <v/>
      </c>
    </row>
    <row r="108" spans="1:9">
      <c r="A108" s="408" t="str">
        <f>IF(토지!L82="","",토지!L82)</f>
        <v/>
      </c>
      <c r="B108" s="408" t="str">
        <f>IF(지장물!J268="","",지장물!J268)</f>
        <v/>
      </c>
      <c r="C108" s="408" t="str">
        <f>IF(영업보상!AF111="","",영업보상!AF111)</f>
        <v/>
      </c>
      <c r="D108" s="408" t="e">
        <f>IF(#REF!="","",#REF!)</f>
        <v>#REF!</v>
      </c>
      <c r="E108" s="408" t="e">
        <f>IF(#REF!="","",#REF!)</f>
        <v>#REF!</v>
      </c>
      <c r="F108" s="408" t="str">
        <f>IF(주거이전비!AF111="","",주거이전비!AF111)</f>
        <v/>
      </c>
      <c r="G108" s="408" t="e">
        <f>IF(#REF!="","",#REF!)</f>
        <v>#REF!</v>
      </c>
      <c r="H108" s="408" t="str">
        <f>IF(잔여지!AF111="","",잔여지!AF111)</f>
        <v/>
      </c>
      <c r="I108" s="408" t="str">
        <f>IF(잔여지지장물!AF111="","",잔여지지장물!AF111)</f>
        <v/>
      </c>
    </row>
    <row r="109" spans="1:9">
      <c r="A109" s="408" t="str">
        <f>IF(토지!L83="","",토지!L83)</f>
        <v/>
      </c>
      <c r="B109" s="408" t="str">
        <f>IF(지장물!J269="","",지장물!J269)</f>
        <v/>
      </c>
      <c r="C109" s="408" t="str">
        <f>IF(영업보상!AF112="","",영업보상!AF112)</f>
        <v/>
      </c>
      <c r="D109" s="408" t="e">
        <f>IF(#REF!="","",#REF!)</f>
        <v>#REF!</v>
      </c>
      <c r="E109" s="408" t="e">
        <f>IF(#REF!="","",#REF!)</f>
        <v>#REF!</v>
      </c>
      <c r="F109" s="408" t="str">
        <f>IF(주거이전비!AF112="","",주거이전비!AF112)</f>
        <v/>
      </c>
      <c r="G109" s="408" t="e">
        <f>IF(#REF!="","",#REF!)</f>
        <v>#REF!</v>
      </c>
      <c r="H109" s="408" t="str">
        <f>IF(잔여지!AF112="","",잔여지!AF112)</f>
        <v/>
      </c>
      <c r="I109" s="408" t="str">
        <f>IF(잔여지지장물!AF112="","",잔여지지장물!AF112)</f>
        <v/>
      </c>
    </row>
    <row r="110" spans="1:9">
      <c r="A110" s="408" t="str">
        <f>IF(토지!L84="","",토지!L84)</f>
        <v/>
      </c>
      <c r="B110" s="408" t="str">
        <f>IF(지장물!J270="","",지장물!J270)</f>
        <v/>
      </c>
      <c r="C110" s="408" t="str">
        <f>IF(영업보상!AF113="","",영업보상!AF113)</f>
        <v/>
      </c>
      <c r="D110" s="408" t="e">
        <f>IF(#REF!="","",#REF!)</f>
        <v>#REF!</v>
      </c>
      <c r="E110" s="408" t="e">
        <f>IF(#REF!="","",#REF!)</f>
        <v>#REF!</v>
      </c>
      <c r="F110" s="408" t="str">
        <f>IF(주거이전비!AF113="","",주거이전비!AF113)</f>
        <v/>
      </c>
      <c r="G110" s="408" t="e">
        <f>IF(#REF!="","",#REF!)</f>
        <v>#REF!</v>
      </c>
      <c r="H110" s="408" t="str">
        <f>IF(잔여지!AF113="","",잔여지!AF113)</f>
        <v/>
      </c>
      <c r="I110" s="408" t="str">
        <f>IF(잔여지지장물!AF113="","",잔여지지장물!AF113)</f>
        <v/>
      </c>
    </row>
    <row r="111" spans="1:9">
      <c r="A111" s="408" t="str">
        <f>IF(토지!L85="","",토지!L85)</f>
        <v/>
      </c>
      <c r="B111" s="408" t="str">
        <f>IF(지장물!J271="","",지장물!J271)</f>
        <v/>
      </c>
      <c r="C111" s="408" t="str">
        <f>IF(영업보상!AF114="","",영업보상!AF114)</f>
        <v/>
      </c>
      <c r="D111" s="408" t="e">
        <f>IF(#REF!="","",#REF!)</f>
        <v>#REF!</v>
      </c>
      <c r="E111" s="408" t="e">
        <f>IF(#REF!="","",#REF!)</f>
        <v>#REF!</v>
      </c>
      <c r="F111" s="408" t="str">
        <f>IF(주거이전비!AF114="","",주거이전비!AF114)</f>
        <v/>
      </c>
      <c r="G111" s="408" t="e">
        <f>IF(#REF!="","",#REF!)</f>
        <v>#REF!</v>
      </c>
      <c r="H111" s="408" t="str">
        <f>IF(잔여지!AF114="","",잔여지!AF114)</f>
        <v/>
      </c>
      <c r="I111" s="408" t="str">
        <f>IF(잔여지지장물!AF114="","",잔여지지장물!AF114)</f>
        <v/>
      </c>
    </row>
    <row r="112" spans="1:9">
      <c r="A112" s="408" t="str">
        <f>IF(토지!L86="","",토지!L86)</f>
        <v/>
      </c>
      <c r="B112" s="408" t="str">
        <f>IF(지장물!J272="","",지장물!J272)</f>
        <v/>
      </c>
      <c r="C112" s="408" t="str">
        <f>IF(영업보상!AF115="","",영업보상!AF115)</f>
        <v/>
      </c>
      <c r="D112" s="408" t="e">
        <f>IF(#REF!="","",#REF!)</f>
        <v>#REF!</v>
      </c>
      <c r="E112" s="408" t="e">
        <f>IF(#REF!="","",#REF!)</f>
        <v>#REF!</v>
      </c>
      <c r="F112" s="408" t="str">
        <f>IF(주거이전비!AF115="","",주거이전비!AF115)</f>
        <v/>
      </c>
      <c r="G112" s="408" t="e">
        <f>IF(#REF!="","",#REF!)</f>
        <v>#REF!</v>
      </c>
      <c r="H112" s="408" t="str">
        <f>IF(잔여지!AF115="","",잔여지!AF115)</f>
        <v/>
      </c>
      <c r="I112" s="408" t="str">
        <f>IF(잔여지지장물!AF115="","",잔여지지장물!AF115)</f>
        <v/>
      </c>
    </row>
    <row r="113" spans="1:9">
      <c r="A113" s="408" t="str">
        <f>IF(토지!L87="","",토지!L87)</f>
        <v/>
      </c>
      <c r="B113" s="408" t="str">
        <f>IF(지장물!J273="","",지장물!J273)</f>
        <v/>
      </c>
      <c r="C113" s="408" t="str">
        <f>IF(영업보상!AF116="","",영업보상!AF116)</f>
        <v/>
      </c>
      <c r="D113" s="408" t="e">
        <f>IF(#REF!="","",#REF!)</f>
        <v>#REF!</v>
      </c>
      <c r="E113" s="408" t="e">
        <f>IF(#REF!="","",#REF!)</f>
        <v>#REF!</v>
      </c>
      <c r="F113" s="408" t="str">
        <f>IF(주거이전비!AF116="","",주거이전비!AF116)</f>
        <v/>
      </c>
      <c r="G113" s="408" t="e">
        <f>IF(#REF!="","",#REF!)</f>
        <v>#REF!</v>
      </c>
      <c r="H113" s="408" t="str">
        <f>IF(잔여지!AF116="","",잔여지!AF116)</f>
        <v/>
      </c>
      <c r="I113" s="408" t="str">
        <f>IF(잔여지지장물!AF116="","",잔여지지장물!AF116)</f>
        <v/>
      </c>
    </row>
    <row r="114" spans="1:9">
      <c r="A114" s="408" t="str">
        <f>IF(토지!L88="","",토지!L88)</f>
        <v/>
      </c>
      <c r="B114" s="408" t="str">
        <f>IF(지장물!J274="","",지장물!J274)</f>
        <v/>
      </c>
      <c r="C114" s="408" t="str">
        <f>IF(영업보상!AF117="","",영업보상!AF117)</f>
        <v/>
      </c>
      <c r="D114" s="408" t="e">
        <f>IF(#REF!="","",#REF!)</f>
        <v>#REF!</v>
      </c>
      <c r="E114" s="408" t="e">
        <f>IF(#REF!="","",#REF!)</f>
        <v>#REF!</v>
      </c>
      <c r="F114" s="408" t="str">
        <f>IF(주거이전비!AF117="","",주거이전비!AF117)</f>
        <v/>
      </c>
      <c r="G114" s="408" t="e">
        <f>IF(#REF!="","",#REF!)</f>
        <v>#REF!</v>
      </c>
      <c r="H114" s="408" t="str">
        <f>IF(잔여지!AF117="","",잔여지!AF117)</f>
        <v/>
      </c>
      <c r="I114" s="408" t="str">
        <f>IF(잔여지지장물!AF117="","",잔여지지장물!AF117)</f>
        <v/>
      </c>
    </row>
    <row r="115" spans="1:9">
      <c r="A115" s="408" t="str">
        <f>IF(토지!L89="","",토지!L89)</f>
        <v/>
      </c>
      <c r="B115" s="408" t="str">
        <f>IF(지장물!J275="","",지장물!J275)</f>
        <v/>
      </c>
      <c r="C115" s="408" t="str">
        <f>IF(영업보상!AF118="","",영업보상!AF118)</f>
        <v/>
      </c>
      <c r="D115" s="408" t="e">
        <f>IF(#REF!="","",#REF!)</f>
        <v>#REF!</v>
      </c>
      <c r="E115" s="408" t="e">
        <f>IF(#REF!="","",#REF!)</f>
        <v>#REF!</v>
      </c>
      <c r="F115" s="408" t="str">
        <f>IF(주거이전비!AF118="","",주거이전비!AF118)</f>
        <v/>
      </c>
      <c r="G115" s="408" t="e">
        <f>IF(#REF!="","",#REF!)</f>
        <v>#REF!</v>
      </c>
      <c r="H115" s="408" t="str">
        <f>IF(잔여지!AF118="","",잔여지!AF118)</f>
        <v/>
      </c>
      <c r="I115" s="408" t="str">
        <f>IF(잔여지지장물!AF118="","",잔여지지장물!AF118)</f>
        <v/>
      </c>
    </row>
    <row r="116" spans="1:9">
      <c r="A116" s="408" t="str">
        <f>IF(토지!L90="","",토지!L90)</f>
        <v/>
      </c>
      <c r="B116" s="408" t="str">
        <f>IF(지장물!J276="","",지장물!J276)</f>
        <v/>
      </c>
      <c r="C116" s="408" t="str">
        <f>IF(영업보상!AF119="","",영업보상!AF119)</f>
        <v/>
      </c>
      <c r="D116" s="408" t="e">
        <f>IF(#REF!="","",#REF!)</f>
        <v>#REF!</v>
      </c>
      <c r="E116" s="408" t="e">
        <f>IF(#REF!="","",#REF!)</f>
        <v>#REF!</v>
      </c>
      <c r="F116" s="408" t="str">
        <f>IF(주거이전비!AF119="","",주거이전비!AF119)</f>
        <v/>
      </c>
      <c r="G116" s="408" t="e">
        <f>IF(#REF!="","",#REF!)</f>
        <v>#REF!</v>
      </c>
      <c r="H116" s="408" t="str">
        <f>IF(잔여지!AF119="","",잔여지!AF119)</f>
        <v/>
      </c>
      <c r="I116" s="408" t="str">
        <f>IF(잔여지지장물!AF119="","",잔여지지장물!AF119)</f>
        <v/>
      </c>
    </row>
    <row r="117" spans="1:9">
      <c r="A117" s="408" t="str">
        <f>IF(토지!L91="","",토지!L91)</f>
        <v/>
      </c>
      <c r="B117" s="408" t="str">
        <f>IF(지장물!J277="","",지장물!J277)</f>
        <v/>
      </c>
      <c r="C117" s="408" t="str">
        <f>IF(영업보상!AF120="","",영업보상!AF120)</f>
        <v/>
      </c>
      <c r="D117" s="408" t="e">
        <f>IF(#REF!="","",#REF!)</f>
        <v>#REF!</v>
      </c>
      <c r="E117" s="408" t="e">
        <f>IF(#REF!="","",#REF!)</f>
        <v>#REF!</v>
      </c>
      <c r="F117" s="408" t="str">
        <f>IF(주거이전비!AF120="","",주거이전비!AF120)</f>
        <v/>
      </c>
      <c r="G117" s="408" t="e">
        <f>IF(#REF!="","",#REF!)</f>
        <v>#REF!</v>
      </c>
      <c r="H117" s="408" t="str">
        <f>IF(잔여지!AF120="","",잔여지!AF120)</f>
        <v/>
      </c>
      <c r="I117" s="408" t="str">
        <f>IF(잔여지지장물!AF120="","",잔여지지장물!AF120)</f>
        <v/>
      </c>
    </row>
    <row r="118" spans="1:9">
      <c r="A118" s="408" t="str">
        <f>IF(토지!L92="","",토지!L92)</f>
        <v/>
      </c>
      <c r="B118" s="408" t="str">
        <f>IF(지장물!J278="","",지장물!J278)</f>
        <v/>
      </c>
      <c r="C118" s="408" t="str">
        <f>IF(영업보상!AF121="","",영업보상!AF121)</f>
        <v/>
      </c>
      <c r="D118" s="408" t="e">
        <f>IF(#REF!="","",#REF!)</f>
        <v>#REF!</v>
      </c>
      <c r="E118" s="408" t="e">
        <f>IF(#REF!="","",#REF!)</f>
        <v>#REF!</v>
      </c>
      <c r="F118" s="408" t="str">
        <f>IF(주거이전비!AF121="","",주거이전비!AF121)</f>
        <v/>
      </c>
      <c r="G118" s="408" t="e">
        <f>IF(#REF!="","",#REF!)</f>
        <v>#REF!</v>
      </c>
      <c r="H118" s="408" t="str">
        <f>IF(잔여지!AF121="","",잔여지!AF121)</f>
        <v/>
      </c>
      <c r="I118" s="408" t="str">
        <f>IF(잔여지지장물!AF121="","",잔여지지장물!AF121)</f>
        <v/>
      </c>
    </row>
    <row r="119" spans="1:9">
      <c r="A119" s="408" t="str">
        <f>IF(토지!L93="","",토지!L93)</f>
        <v/>
      </c>
      <c r="B119" s="408" t="str">
        <f>IF(지장물!J279="","",지장물!J279)</f>
        <v/>
      </c>
      <c r="C119" s="408" t="str">
        <f>IF(영업보상!AF122="","",영업보상!AF122)</f>
        <v/>
      </c>
      <c r="D119" s="408" t="e">
        <f>IF(#REF!="","",#REF!)</f>
        <v>#REF!</v>
      </c>
      <c r="E119" s="408" t="e">
        <f>IF(#REF!="","",#REF!)</f>
        <v>#REF!</v>
      </c>
      <c r="F119" s="408" t="str">
        <f>IF(주거이전비!AF122="","",주거이전비!AF122)</f>
        <v/>
      </c>
      <c r="G119" s="408" t="e">
        <f>IF(#REF!="","",#REF!)</f>
        <v>#REF!</v>
      </c>
      <c r="H119" s="408" t="str">
        <f>IF(잔여지!AF122="","",잔여지!AF122)</f>
        <v/>
      </c>
      <c r="I119" s="408" t="str">
        <f>IF(잔여지지장물!AF122="","",잔여지지장물!AF122)</f>
        <v/>
      </c>
    </row>
    <row r="120" spans="1:9">
      <c r="A120" s="408" t="str">
        <f>IF(토지!L94="","",토지!L94)</f>
        <v/>
      </c>
      <c r="B120" s="408" t="str">
        <f>IF(지장물!J280="","",지장물!J280)</f>
        <v/>
      </c>
      <c r="C120" s="408" t="str">
        <f>IF(영업보상!AF123="","",영업보상!AF123)</f>
        <v/>
      </c>
      <c r="D120" s="408" t="e">
        <f>IF(#REF!="","",#REF!)</f>
        <v>#REF!</v>
      </c>
      <c r="E120" s="408" t="e">
        <f>IF(#REF!="","",#REF!)</f>
        <v>#REF!</v>
      </c>
      <c r="F120" s="408" t="str">
        <f>IF(주거이전비!AF123="","",주거이전비!AF123)</f>
        <v/>
      </c>
      <c r="G120" s="408" t="e">
        <f>IF(#REF!="","",#REF!)</f>
        <v>#REF!</v>
      </c>
      <c r="H120" s="408" t="str">
        <f>IF(잔여지!AF123="","",잔여지!AF123)</f>
        <v/>
      </c>
      <c r="I120" s="408" t="str">
        <f>IF(잔여지지장물!AF123="","",잔여지지장물!AF123)</f>
        <v/>
      </c>
    </row>
    <row r="121" spans="1:9">
      <c r="A121" s="408" t="str">
        <f>IF(토지!L95="","",토지!L95)</f>
        <v/>
      </c>
      <c r="B121" s="408" t="str">
        <f>IF(지장물!J281="","",지장물!J281)</f>
        <v/>
      </c>
      <c r="C121" s="408" t="str">
        <f>IF(영업보상!AF124="","",영업보상!AF124)</f>
        <v/>
      </c>
      <c r="D121" s="408" t="e">
        <f>IF(#REF!="","",#REF!)</f>
        <v>#REF!</v>
      </c>
      <c r="E121" s="408" t="e">
        <f>IF(#REF!="","",#REF!)</f>
        <v>#REF!</v>
      </c>
      <c r="F121" s="408" t="str">
        <f>IF(주거이전비!AF124="","",주거이전비!AF124)</f>
        <v/>
      </c>
      <c r="G121" s="408" t="e">
        <f>IF(#REF!="","",#REF!)</f>
        <v>#REF!</v>
      </c>
      <c r="H121" s="408" t="str">
        <f>IF(잔여지!AF124="","",잔여지!AF124)</f>
        <v/>
      </c>
      <c r="I121" s="408" t="str">
        <f>IF(잔여지지장물!AF124="","",잔여지지장물!AF124)</f>
        <v/>
      </c>
    </row>
    <row r="122" spans="1:9">
      <c r="A122" s="408" t="str">
        <f>IF(토지!L96="","",토지!L96)</f>
        <v/>
      </c>
      <c r="B122" s="408" t="str">
        <f>IF(지장물!J282="","",지장물!J282)</f>
        <v/>
      </c>
      <c r="C122" s="408" t="str">
        <f>IF(영업보상!AF125="","",영업보상!AF125)</f>
        <v/>
      </c>
      <c r="D122" s="408" t="e">
        <f>IF(#REF!="","",#REF!)</f>
        <v>#REF!</v>
      </c>
      <c r="E122" s="408" t="e">
        <f>IF(#REF!="","",#REF!)</f>
        <v>#REF!</v>
      </c>
      <c r="F122" s="408" t="str">
        <f>IF(주거이전비!AF125="","",주거이전비!AF125)</f>
        <v/>
      </c>
      <c r="G122" s="408" t="e">
        <f>IF(#REF!="","",#REF!)</f>
        <v>#REF!</v>
      </c>
      <c r="H122" s="408" t="str">
        <f>IF(잔여지!AF125="","",잔여지!AF125)</f>
        <v/>
      </c>
      <c r="I122" s="408" t="str">
        <f>IF(잔여지지장물!AF125="","",잔여지지장물!AF125)</f>
        <v/>
      </c>
    </row>
    <row r="123" spans="1:9">
      <c r="A123" s="408" t="str">
        <f>IF(토지!L97="","",토지!L97)</f>
        <v/>
      </c>
      <c r="B123" s="408" t="str">
        <f>IF(지장물!J283="","",지장물!J283)</f>
        <v/>
      </c>
      <c r="C123" s="408" t="str">
        <f>IF(영업보상!AF126="","",영업보상!AF126)</f>
        <v/>
      </c>
      <c r="D123" s="408" t="e">
        <f>IF(#REF!="","",#REF!)</f>
        <v>#REF!</v>
      </c>
      <c r="E123" s="408" t="e">
        <f>IF(#REF!="","",#REF!)</f>
        <v>#REF!</v>
      </c>
      <c r="F123" s="408" t="str">
        <f>IF(주거이전비!AF126="","",주거이전비!AF126)</f>
        <v/>
      </c>
      <c r="G123" s="408" t="e">
        <f>IF(#REF!="","",#REF!)</f>
        <v>#REF!</v>
      </c>
      <c r="H123" s="408" t="str">
        <f>IF(잔여지!AF126="","",잔여지!AF126)</f>
        <v/>
      </c>
      <c r="I123" s="408" t="str">
        <f>IF(잔여지지장물!AF126="","",잔여지지장물!AF126)</f>
        <v/>
      </c>
    </row>
    <row r="124" spans="1:9">
      <c r="A124" s="408" t="str">
        <f>IF(토지!L98="","",토지!L98)</f>
        <v/>
      </c>
      <c r="B124" s="408" t="str">
        <f>IF(지장물!J284="","",지장물!J284)</f>
        <v/>
      </c>
      <c r="C124" s="408" t="str">
        <f>IF(영업보상!AF127="","",영업보상!AF127)</f>
        <v/>
      </c>
      <c r="D124" s="408" t="e">
        <f>IF(#REF!="","",#REF!)</f>
        <v>#REF!</v>
      </c>
      <c r="E124" s="408" t="e">
        <f>IF(#REF!="","",#REF!)</f>
        <v>#REF!</v>
      </c>
      <c r="F124" s="408" t="str">
        <f>IF(주거이전비!AF127="","",주거이전비!AF127)</f>
        <v/>
      </c>
      <c r="G124" s="408" t="e">
        <f>IF(#REF!="","",#REF!)</f>
        <v>#REF!</v>
      </c>
      <c r="H124" s="408" t="str">
        <f>IF(잔여지!AF127="","",잔여지!AF127)</f>
        <v/>
      </c>
      <c r="I124" s="408" t="str">
        <f>IF(잔여지지장물!AF127="","",잔여지지장물!AF127)</f>
        <v/>
      </c>
    </row>
    <row r="125" spans="1:9">
      <c r="A125" s="408" t="str">
        <f>IF(토지!L99="","",토지!L99)</f>
        <v/>
      </c>
      <c r="B125" s="408" t="str">
        <f>IF(지장물!J285="","",지장물!J285)</f>
        <v/>
      </c>
      <c r="C125" s="408" t="str">
        <f>IF(영업보상!AF128="","",영업보상!AF128)</f>
        <v/>
      </c>
      <c r="D125" s="408" t="e">
        <f>IF(#REF!="","",#REF!)</f>
        <v>#REF!</v>
      </c>
      <c r="E125" s="408" t="e">
        <f>IF(#REF!="","",#REF!)</f>
        <v>#REF!</v>
      </c>
      <c r="F125" s="408" t="str">
        <f>IF(주거이전비!AF128="","",주거이전비!AF128)</f>
        <v/>
      </c>
      <c r="G125" s="408" t="e">
        <f>IF(#REF!="","",#REF!)</f>
        <v>#REF!</v>
      </c>
      <c r="H125" s="408" t="str">
        <f>IF(잔여지!AF128="","",잔여지!AF128)</f>
        <v/>
      </c>
      <c r="I125" s="408" t="str">
        <f>IF(잔여지지장물!AF128="","",잔여지지장물!AF128)</f>
        <v/>
      </c>
    </row>
    <row r="126" spans="1:9">
      <c r="A126" s="408" t="str">
        <f>IF(토지!L100="","",토지!L100)</f>
        <v/>
      </c>
      <c r="B126" s="408" t="str">
        <f>IF(지장물!J286="","",지장물!J286)</f>
        <v/>
      </c>
      <c r="C126" s="408" t="str">
        <f>IF(영업보상!AF129="","",영업보상!AF129)</f>
        <v/>
      </c>
      <c r="D126" s="408" t="e">
        <f>IF(#REF!="","",#REF!)</f>
        <v>#REF!</v>
      </c>
      <c r="E126" s="408" t="e">
        <f>IF(#REF!="","",#REF!)</f>
        <v>#REF!</v>
      </c>
      <c r="F126" s="408" t="str">
        <f>IF(주거이전비!AF129="","",주거이전비!AF129)</f>
        <v/>
      </c>
      <c r="G126" s="408" t="e">
        <f>IF(#REF!="","",#REF!)</f>
        <v>#REF!</v>
      </c>
      <c r="H126" s="408" t="str">
        <f>IF(잔여지!AF129="","",잔여지!AF129)</f>
        <v/>
      </c>
      <c r="I126" s="408" t="str">
        <f>IF(잔여지지장물!AF129="","",잔여지지장물!AF129)</f>
        <v/>
      </c>
    </row>
    <row r="127" spans="1:9">
      <c r="A127" s="408" t="str">
        <f>IF(토지!L101="","",토지!L101)</f>
        <v/>
      </c>
      <c r="B127" s="408" t="str">
        <f>IF(지장물!J287="","",지장물!J287)</f>
        <v/>
      </c>
      <c r="C127" s="408" t="str">
        <f>IF(영업보상!AF130="","",영업보상!AF130)</f>
        <v/>
      </c>
      <c r="D127" s="408" t="e">
        <f>IF(#REF!="","",#REF!)</f>
        <v>#REF!</v>
      </c>
      <c r="E127" s="408" t="e">
        <f>IF(#REF!="","",#REF!)</f>
        <v>#REF!</v>
      </c>
      <c r="F127" s="408" t="str">
        <f>IF(주거이전비!AF130="","",주거이전비!AF130)</f>
        <v/>
      </c>
      <c r="G127" s="408" t="e">
        <f>IF(#REF!="","",#REF!)</f>
        <v>#REF!</v>
      </c>
      <c r="H127" s="408" t="str">
        <f>IF(잔여지!AF130="","",잔여지!AF130)</f>
        <v/>
      </c>
      <c r="I127" s="408" t="str">
        <f>IF(잔여지지장물!AF130="","",잔여지지장물!AF130)</f>
        <v/>
      </c>
    </row>
    <row r="128" spans="1:9">
      <c r="A128" s="408" t="str">
        <f>IF(토지!L102="","",토지!L102)</f>
        <v/>
      </c>
      <c r="B128" s="408" t="str">
        <f>IF(지장물!J288="","",지장물!J288)</f>
        <v/>
      </c>
      <c r="C128" s="408" t="str">
        <f>IF(영업보상!AF131="","",영업보상!AF131)</f>
        <v/>
      </c>
      <c r="D128" s="408" t="e">
        <f>IF(#REF!="","",#REF!)</f>
        <v>#REF!</v>
      </c>
      <c r="E128" s="408" t="e">
        <f>IF(#REF!="","",#REF!)</f>
        <v>#REF!</v>
      </c>
      <c r="F128" s="408" t="str">
        <f>IF(주거이전비!AF131="","",주거이전비!AF131)</f>
        <v/>
      </c>
      <c r="G128" s="408" t="e">
        <f>IF(#REF!="","",#REF!)</f>
        <v>#REF!</v>
      </c>
      <c r="H128" s="408" t="str">
        <f>IF(잔여지!AF131="","",잔여지!AF131)</f>
        <v/>
      </c>
      <c r="I128" s="408" t="str">
        <f>IF(잔여지지장물!AF131="","",잔여지지장물!AF131)</f>
        <v/>
      </c>
    </row>
    <row r="129" spans="1:9">
      <c r="A129" s="408" t="str">
        <f>IF(토지!L103="","",토지!L103)</f>
        <v/>
      </c>
      <c r="B129" s="408" t="str">
        <f>IF(지장물!J289="","",지장물!J289)</f>
        <v/>
      </c>
      <c r="C129" s="408" t="str">
        <f>IF(영업보상!AF132="","",영업보상!AF132)</f>
        <v/>
      </c>
      <c r="D129" s="408" t="e">
        <f>IF(#REF!="","",#REF!)</f>
        <v>#REF!</v>
      </c>
      <c r="E129" s="408" t="e">
        <f>IF(#REF!="","",#REF!)</f>
        <v>#REF!</v>
      </c>
      <c r="F129" s="408" t="str">
        <f>IF(주거이전비!AF132="","",주거이전비!AF132)</f>
        <v/>
      </c>
      <c r="G129" s="408" t="e">
        <f>IF(#REF!="","",#REF!)</f>
        <v>#REF!</v>
      </c>
      <c r="H129" s="408" t="str">
        <f>IF(잔여지!AF132="","",잔여지!AF132)</f>
        <v/>
      </c>
      <c r="I129" s="408" t="str">
        <f>IF(잔여지지장물!AF132="","",잔여지지장물!AF132)</f>
        <v/>
      </c>
    </row>
    <row r="130" spans="1:9">
      <c r="A130" s="408" t="str">
        <f>IF(토지!L104="","",토지!L104)</f>
        <v/>
      </c>
      <c r="B130" s="408" t="str">
        <f>IF(지장물!J290="","",지장물!J290)</f>
        <v/>
      </c>
      <c r="C130" s="408" t="str">
        <f>IF(영업보상!AF133="","",영업보상!AF133)</f>
        <v/>
      </c>
      <c r="D130" s="408" t="e">
        <f>IF(#REF!="","",#REF!)</f>
        <v>#REF!</v>
      </c>
      <c r="E130" s="408" t="e">
        <f>IF(#REF!="","",#REF!)</f>
        <v>#REF!</v>
      </c>
      <c r="F130" s="408" t="str">
        <f>IF(주거이전비!AF133="","",주거이전비!AF133)</f>
        <v/>
      </c>
      <c r="G130" s="408" t="e">
        <f>IF(#REF!="","",#REF!)</f>
        <v>#REF!</v>
      </c>
      <c r="H130" s="408" t="str">
        <f>IF(잔여지!AF133="","",잔여지!AF133)</f>
        <v/>
      </c>
      <c r="I130" s="408" t="str">
        <f>IF(잔여지지장물!AF133="","",잔여지지장물!AF133)</f>
        <v/>
      </c>
    </row>
    <row r="131" spans="1:9">
      <c r="A131" s="408" t="str">
        <f>IF(토지!L105="","",토지!L105)</f>
        <v/>
      </c>
      <c r="B131" s="408" t="str">
        <f>IF(지장물!J291="","",지장물!J291)</f>
        <v/>
      </c>
      <c r="C131" s="408" t="str">
        <f>IF(영업보상!AF134="","",영업보상!AF134)</f>
        <v/>
      </c>
      <c r="D131" s="408" t="e">
        <f>IF(#REF!="","",#REF!)</f>
        <v>#REF!</v>
      </c>
      <c r="E131" s="408" t="e">
        <f>IF(#REF!="","",#REF!)</f>
        <v>#REF!</v>
      </c>
      <c r="F131" s="408" t="str">
        <f>IF(주거이전비!AF134="","",주거이전비!AF134)</f>
        <v/>
      </c>
      <c r="G131" s="408" t="e">
        <f>IF(#REF!="","",#REF!)</f>
        <v>#REF!</v>
      </c>
      <c r="H131" s="408" t="str">
        <f>IF(잔여지!AF134="","",잔여지!AF134)</f>
        <v/>
      </c>
      <c r="I131" s="408" t="str">
        <f>IF(잔여지지장물!AF134="","",잔여지지장물!AF134)</f>
        <v/>
      </c>
    </row>
    <row r="132" spans="1:9">
      <c r="A132" s="408" t="str">
        <f>IF(토지!L106="","",토지!L106)</f>
        <v/>
      </c>
      <c r="B132" s="408" t="str">
        <f>IF(지장물!J292="","",지장물!J292)</f>
        <v/>
      </c>
      <c r="C132" s="408" t="str">
        <f>IF(영업보상!AF135="","",영업보상!AF135)</f>
        <v/>
      </c>
      <c r="D132" s="408" t="e">
        <f>IF(#REF!="","",#REF!)</f>
        <v>#REF!</v>
      </c>
      <c r="E132" s="408" t="e">
        <f>IF(#REF!="","",#REF!)</f>
        <v>#REF!</v>
      </c>
      <c r="F132" s="408" t="str">
        <f>IF(주거이전비!AF135="","",주거이전비!AF135)</f>
        <v/>
      </c>
      <c r="G132" s="408" t="e">
        <f>IF(#REF!="","",#REF!)</f>
        <v>#REF!</v>
      </c>
      <c r="H132" s="408" t="str">
        <f>IF(잔여지!AF135="","",잔여지!AF135)</f>
        <v/>
      </c>
      <c r="I132" s="408" t="str">
        <f>IF(잔여지지장물!AF135="","",잔여지지장물!AF135)</f>
        <v/>
      </c>
    </row>
    <row r="133" spans="1:9">
      <c r="A133" s="408" t="str">
        <f>IF(토지!L107="","",토지!L107)</f>
        <v/>
      </c>
      <c r="B133" s="408" t="str">
        <f>IF(지장물!J293="","",지장물!J293)</f>
        <v/>
      </c>
      <c r="C133" s="408" t="str">
        <f>IF(영업보상!AF136="","",영업보상!AF136)</f>
        <v/>
      </c>
      <c r="D133" s="408" t="e">
        <f>IF(#REF!="","",#REF!)</f>
        <v>#REF!</v>
      </c>
      <c r="E133" s="408" t="e">
        <f>IF(#REF!="","",#REF!)</f>
        <v>#REF!</v>
      </c>
      <c r="F133" s="408" t="str">
        <f>IF(주거이전비!AF136="","",주거이전비!AF136)</f>
        <v/>
      </c>
      <c r="G133" s="408" t="e">
        <f>IF(#REF!="","",#REF!)</f>
        <v>#REF!</v>
      </c>
      <c r="H133" s="408" t="str">
        <f>IF(잔여지!AF136="","",잔여지!AF136)</f>
        <v/>
      </c>
      <c r="I133" s="408" t="str">
        <f>IF(잔여지지장물!AF136="","",잔여지지장물!AF136)</f>
        <v/>
      </c>
    </row>
    <row r="134" spans="1:9">
      <c r="A134" s="408" t="str">
        <f>IF(토지!L108="","",토지!L108)</f>
        <v/>
      </c>
      <c r="B134" s="408" t="str">
        <f>IF(지장물!J294="","",지장물!J294)</f>
        <v/>
      </c>
      <c r="C134" s="408" t="str">
        <f>IF(영업보상!AF137="","",영업보상!AF137)</f>
        <v/>
      </c>
      <c r="D134" s="408" t="e">
        <f>IF(#REF!="","",#REF!)</f>
        <v>#REF!</v>
      </c>
      <c r="E134" s="408" t="e">
        <f>IF(#REF!="","",#REF!)</f>
        <v>#REF!</v>
      </c>
      <c r="F134" s="408" t="str">
        <f>IF(주거이전비!AF137="","",주거이전비!AF137)</f>
        <v/>
      </c>
      <c r="G134" s="408" t="e">
        <f>IF(#REF!="","",#REF!)</f>
        <v>#REF!</v>
      </c>
      <c r="H134" s="408" t="str">
        <f>IF(잔여지!AF137="","",잔여지!AF137)</f>
        <v/>
      </c>
      <c r="I134" s="408" t="str">
        <f>IF(잔여지지장물!AF137="","",잔여지지장물!AF137)</f>
        <v/>
      </c>
    </row>
    <row r="135" spans="1:9">
      <c r="A135" s="408" t="str">
        <f>IF(토지!L109="","",토지!L109)</f>
        <v/>
      </c>
      <c r="B135" s="408" t="str">
        <f>IF(지장물!J295="","",지장물!J295)</f>
        <v/>
      </c>
      <c r="C135" s="408" t="str">
        <f>IF(영업보상!AF138="","",영업보상!AF138)</f>
        <v/>
      </c>
      <c r="D135" s="408" t="e">
        <f>IF(#REF!="","",#REF!)</f>
        <v>#REF!</v>
      </c>
      <c r="E135" s="408" t="e">
        <f>IF(#REF!="","",#REF!)</f>
        <v>#REF!</v>
      </c>
      <c r="F135" s="408" t="str">
        <f>IF(주거이전비!AF138="","",주거이전비!AF138)</f>
        <v/>
      </c>
      <c r="G135" s="408" t="e">
        <f>IF(#REF!="","",#REF!)</f>
        <v>#REF!</v>
      </c>
      <c r="H135" s="408" t="str">
        <f>IF(잔여지!AF138="","",잔여지!AF138)</f>
        <v/>
      </c>
      <c r="I135" s="408" t="str">
        <f>IF(잔여지지장물!AF138="","",잔여지지장물!AF138)</f>
        <v/>
      </c>
    </row>
    <row r="136" spans="1:9">
      <c r="A136" s="408" t="str">
        <f>IF(토지!L110="","",토지!L110)</f>
        <v/>
      </c>
      <c r="B136" s="408" t="str">
        <f>IF(지장물!J296="","",지장물!J296)</f>
        <v/>
      </c>
      <c r="C136" s="408" t="str">
        <f>IF(영업보상!AF139="","",영업보상!AF139)</f>
        <v/>
      </c>
      <c r="D136" s="408" t="e">
        <f>IF(#REF!="","",#REF!)</f>
        <v>#REF!</v>
      </c>
      <c r="E136" s="408" t="e">
        <f>IF(#REF!="","",#REF!)</f>
        <v>#REF!</v>
      </c>
      <c r="F136" s="408" t="str">
        <f>IF(주거이전비!AF139="","",주거이전비!AF139)</f>
        <v/>
      </c>
      <c r="G136" s="408" t="e">
        <f>IF(#REF!="","",#REF!)</f>
        <v>#REF!</v>
      </c>
      <c r="H136" s="408" t="str">
        <f>IF(잔여지!AF139="","",잔여지!AF139)</f>
        <v/>
      </c>
      <c r="I136" s="408" t="str">
        <f>IF(잔여지지장물!AF139="","",잔여지지장물!AF139)</f>
        <v/>
      </c>
    </row>
    <row r="137" spans="1:9">
      <c r="A137" s="408" t="str">
        <f>IF(토지!L111="","",토지!L111)</f>
        <v/>
      </c>
      <c r="B137" s="408" t="str">
        <f>IF(지장물!J297="","",지장물!J297)</f>
        <v/>
      </c>
      <c r="C137" s="408" t="str">
        <f>IF(영업보상!AF140="","",영업보상!AF140)</f>
        <v/>
      </c>
      <c r="D137" s="408" t="e">
        <f>IF(#REF!="","",#REF!)</f>
        <v>#REF!</v>
      </c>
      <c r="E137" s="408" t="e">
        <f>IF(#REF!="","",#REF!)</f>
        <v>#REF!</v>
      </c>
      <c r="F137" s="408" t="str">
        <f>IF(주거이전비!AF140="","",주거이전비!AF140)</f>
        <v/>
      </c>
      <c r="G137" s="408" t="e">
        <f>IF(#REF!="","",#REF!)</f>
        <v>#REF!</v>
      </c>
      <c r="H137" s="408" t="str">
        <f>IF(잔여지!AF140="","",잔여지!AF140)</f>
        <v/>
      </c>
      <c r="I137" s="408" t="str">
        <f>IF(잔여지지장물!AF140="","",잔여지지장물!AF140)</f>
        <v/>
      </c>
    </row>
    <row r="138" spans="1:9">
      <c r="A138" s="408" t="str">
        <f>IF(토지!L112="","",토지!L112)</f>
        <v/>
      </c>
      <c r="B138" s="408" t="str">
        <f>IF(지장물!J298="","",지장물!J298)</f>
        <v/>
      </c>
      <c r="C138" s="408" t="str">
        <f>IF(영업보상!AF141="","",영업보상!AF141)</f>
        <v/>
      </c>
      <c r="D138" s="408" t="e">
        <f>IF(#REF!="","",#REF!)</f>
        <v>#REF!</v>
      </c>
      <c r="E138" s="408" t="e">
        <f>IF(#REF!="","",#REF!)</f>
        <v>#REF!</v>
      </c>
      <c r="F138" s="408" t="str">
        <f>IF(주거이전비!AF141="","",주거이전비!AF141)</f>
        <v/>
      </c>
      <c r="G138" s="408" t="e">
        <f>IF(#REF!="","",#REF!)</f>
        <v>#REF!</v>
      </c>
      <c r="H138" s="408" t="str">
        <f>IF(잔여지!AF141="","",잔여지!AF141)</f>
        <v/>
      </c>
      <c r="I138" s="408" t="str">
        <f>IF(잔여지지장물!AF141="","",잔여지지장물!AF141)</f>
        <v/>
      </c>
    </row>
    <row r="139" spans="1:9">
      <c r="A139" s="408" t="str">
        <f>IF(토지!L113="","",토지!L113)</f>
        <v/>
      </c>
      <c r="B139" s="408" t="str">
        <f>IF(지장물!J299="","",지장물!J299)</f>
        <v/>
      </c>
      <c r="C139" s="408" t="str">
        <f>IF(영업보상!AF142="","",영업보상!AF142)</f>
        <v/>
      </c>
      <c r="D139" s="408" t="e">
        <f>IF(#REF!="","",#REF!)</f>
        <v>#REF!</v>
      </c>
      <c r="E139" s="408" t="e">
        <f>IF(#REF!="","",#REF!)</f>
        <v>#REF!</v>
      </c>
      <c r="F139" s="408" t="str">
        <f>IF(주거이전비!AF142="","",주거이전비!AF142)</f>
        <v/>
      </c>
      <c r="G139" s="408" t="e">
        <f>IF(#REF!="","",#REF!)</f>
        <v>#REF!</v>
      </c>
      <c r="H139" s="408" t="str">
        <f>IF(잔여지!AF142="","",잔여지!AF142)</f>
        <v/>
      </c>
      <c r="I139" s="408" t="str">
        <f>IF(잔여지지장물!AF142="","",잔여지지장물!AF142)</f>
        <v/>
      </c>
    </row>
    <row r="140" spans="1:9">
      <c r="A140" s="408" t="str">
        <f>IF(토지!L114="","",토지!L114)</f>
        <v/>
      </c>
      <c r="B140" s="408" t="str">
        <f>IF(지장물!J300="","",지장물!J300)</f>
        <v/>
      </c>
      <c r="C140" s="408" t="str">
        <f>IF(영업보상!AF143="","",영업보상!AF143)</f>
        <v/>
      </c>
      <c r="D140" s="408" t="e">
        <f>IF(#REF!="","",#REF!)</f>
        <v>#REF!</v>
      </c>
      <c r="E140" s="408" t="e">
        <f>IF(#REF!="","",#REF!)</f>
        <v>#REF!</v>
      </c>
      <c r="F140" s="408" t="str">
        <f>IF(주거이전비!AF143="","",주거이전비!AF143)</f>
        <v/>
      </c>
      <c r="G140" s="408" t="e">
        <f>IF(#REF!="","",#REF!)</f>
        <v>#REF!</v>
      </c>
      <c r="H140" s="408" t="str">
        <f>IF(잔여지!AF143="","",잔여지!AF143)</f>
        <v/>
      </c>
      <c r="I140" s="408" t="str">
        <f>IF(잔여지지장물!AF143="","",잔여지지장물!AF143)</f>
        <v/>
      </c>
    </row>
    <row r="141" spans="1:9">
      <c r="A141" s="408" t="str">
        <f>IF(토지!L115="","",토지!L115)</f>
        <v/>
      </c>
      <c r="B141" s="408" t="str">
        <f>IF(지장물!J301="","",지장물!J301)</f>
        <v/>
      </c>
      <c r="C141" s="408" t="str">
        <f>IF(영업보상!AF144="","",영업보상!AF144)</f>
        <v/>
      </c>
      <c r="D141" s="408" t="e">
        <f>IF(#REF!="","",#REF!)</f>
        <v>#REF!</v>
      </c>
      <c r="E141" s="408" t="e">
        <f>IF(#REF!="","",#REF!)</f>
        <v>#REF!</v>
      </c>
      <c r="F141" s="408" t="str">
        <f>IF(주거이전비!AF144="","",주거이전비!AF144)</f>
        <v/>
      </c>
      <c r="G141" s="408" t="e">
        <f>IF(#REF!="","",#REF!)</f>
        <v>#REF!</v>
      </c>
      <c r="H141" s="408" t="str">
        <f>IF(잔여지!AF144="","",잔여지!AF144)</f>
        <v/>
      </c>
      <c r="I141" s="408" t="str">
        <f>IF(잔여지지장물!AF144="","",잔여지지장물!AF144)</f>
        <v/>
      </c>
    </row>
    <row r="142" spans="1:9">
      <c r="A142" s="408" t="str">
        <f>IF(토지!L116="","",토지!L116)</f>
        <v/>
      </c>
      <c r="B142" s="408" t="str">
        <f>IF(지장물!J302="","",지장물!J302)</f>
        <v/>
      </c>
      <c r="C142" s="408" t="str">
        <f>IF(영업보상!AF145="","",영업보상!AF145)</f>
        <v/>
      </c>
      <c r="D142" s="408" t="e">
        <f>IF(#REF!="","",#REF!)</f>
        <v>#REF!</v>
      </c>
      <c r="E142" s="408" t="e">
        <f>IF(#REF!="","",#REF!)</f>
        <v>#REF!</v>
      </c>
      <c r="F142" s="408" t="str">
        <f>IF(주거이전비!AF145="","",주거이전비!AF145)</f>
        <v/>
      </c>
      <c r="G142" s="408" t="e">
        <f>IF(#REF!="","",#REF!)</f>
        <v>#REF!</v>
      </c>
      <c r="H142" s="408" t="str">
        <f>IF(잔여지!AF145="","",잔여지!AF145)</f>
        <v/>
      </c>
      <c r="I142" s="408" t="str">
        <f>IF(잔여지지장물!AF145="","",잔여지지장물!AF145)</f>
        <v/>
      </c>
    </row>
    <row r="143" spans="1:9">
      <c r="A143" s="408" t="str">
        <f>IF(토지!L117="","",토지!L117)</f>
        <v/>
      </c>
      <c r="B143" s="408" t="str">
        <f>IF(지장물!J303="","",지장물!J303)</f>
        <v/>
      </c>
      <c r="C143" s="408" t="str">
        <f>IF(영업보상!AF146="","",영업보상!AF146)</f>
        <v/>
      </c>
      <c r="D143" s="408" t="e">
        <f>IF(#REF!="","",#REF!)</f>
        <v>#REF!</v>
      </c>
      <c r="E143" s="408" t="e">
        <f>IF(#REF!="","",#REF!)</f>
        <v>#REF!</v>
      </c>
      <c r="F143" s="408" t="str">
        <f>IF(주거이전비!AF146="","",주거이전비!AF146)</f>
        <v/>
      </c>
      <c r="G143" s="408" t="e">
        <f>IF(#REF!="","",#REF!)</f>
        <v>#REF!</v>
      </c>
      <c r="H143" s="408" t="str">
        <f>IF(잔여지!AF146="","",잔여지!AF146)</f>
        <v/>
      </c>
      <c r="I143" s="408" t="str">
        <f>IF(잔여지지장물!AF146="","",잔여지지장물!AF146)</f>
        <v/>
      </c>
    </row>
    <row r="144" spans="1:9">
      <c r="A144" s="408" t="str">
        <f>IF(토지!L118="","",토지!L118)</f>
        <v/>
      </c>
      <c r="B144" s="408" t="str">
        <f>IF(지장물!J304="","",지장물!J304)</f>
        <v/>
      </c>
      <c r="C144" s="408" t="str">
        <f>IF(영업보상!AF147="","",영업보상!AF147)</f>
        <v/>
      </c>
      <c r="D144" s="408" t="e">
        <f>IF(#REF!="","",#REF!)</f>
        <v>#REF!</v>
      </c>
      <c r="E144" s="408" t="e">
        <f>IF(#REF!="","",#REF!)</f>
        <v>#REF!</v>
      </c>
      <c r="F144" s="408" t="str">
        <f>IF(주거이전비!AF147="","",주거이전비!AF147)</f>
        <v/>
      </c>
      <c r="G144" s="408" t="e">
        <f>IF(#REF!="","",#REF!)</f>
        <v>#REF!</v>
      </c>
      <c r="H144" s="408" t="str">
        <f>IF(잔여지!AF147="","",잔여지!AF147)</f>
        <v/>
      </c>
      <c r="I144" s="408" t="str">
        <f>IF(잔여지지장물!AF147="","",잔여지지장물!AF147)</f>
        <v/>
      </c>
    </row>
    <row r="145" spans="1:9">
      <c r="A145" s="408" t="str">
        <f>IF(토지!L119="","",토지!L119)</f>
        <v/>
      </c>
      <c r="B145" s="408" t="str">
        <f>IF(지장물!J305="","",지장물!J305)</f>
        <v/>
      </c>
      <c r="C145" s="408" t="str">
        <f>IF(영업보상!AF148="","",영업보상!AF148)</f>
        <v/>
      </c>
      <c r="D145" s="408" t="e">
        <f>IF(#REF!="","",#REF!)</f>
        <v>#REF!</v>
      </c>
      <c r="E145" s="408" t="e">
        <f>IF(#REF!="","",#REF!)</f>
        <v>#REF!</v>
      </c>
      <c r="F145" s="408" t="str">
        <f>IF(주거이전비!AF148="","",주거이전비!AF148)</f>
        <v/>
      </c>
      <c r="G145" s="408" t="e">
        <f>IF(#REF!="","",#REF!)</f>
        <v>#REF!</v>
      </c>
      <c r="H145" s="408" t="str">
        <f>IF(잔여지!AF148="","",잔여지!AF148)</f>
        <v/>
      </c>
      <c r="I145" s="408" t="str">
        <f>IF(잔여지지장물!AF148="","",잔여지지장물!AF148)</f>
        <v/>
      </c>
    </row>
    <row r="146" spans="1:9">
      <c r="A146" s="408" t="str">
        <f>IF(토지!L120="","",토지!L120)</f>
        <v/>
      </c>
      <c r="B146" s="408" t="str">
        <f>IF(지장물!J306="","",지장물!J306)</f>
        <v/>
      </c>
      <c r="C146" s="408" t="str">
        <f>IF(영업보상!AF149="","",영업보상!AF149)</f>
        <v/>
      </c>
      <c r="D146" s="408" t="e">
        <f>IF(#REF!="","",#REF!)</f>
        <v>#REF!</v>
      </c>
      <c r="E146" s="408" t="e">
        <f>IF(#REF!="","",#REF!)</f>
        <v>#REF!</v>
      </c>
      <c r="F146" s="408" t="str">
        <f>IF(주거이전비!AF149="","",주거이전비!AF149)</f>
        <v/>
      </c>
      <c r="G146" s="408" t="e">
        <f>IF(#REF!="","",#REF!)</f>
        <v>#REF!</v>
      </c>
      <c r="H146" s="408" t="str">
        <f>IF(잔여지!AF149="","",잔여지!AF149)</f>
        <v/>
      </c>
      <c r="I146" s="408" t="str">
        <f>IF(잔여지지장물!AF149="","",잔여지지장물!AF149)</f>
        <v/>
      </c>
    </row>
    <row r="147" spans="1:9">
      <c r="A147" s="408" t="str">
        <f>IF(토지!L121="","",토지!L121)</f>
        <v/>
      </c>
      <c r="B147" s="408" t="str">
        <f>IF(지장물!J307="","",지장물!J307)</f>
        <v/>
      </c>
      <c r="C147" s="408" t="str">
        <f>IF(영업보상!AF150="","",영업보상!AF150)</f>
        <v/>
      </c>
      <c r="D147" s="408" t="e">
        <f>IF(#REF!="","",#REF!)</f>
        <v>#REF!</v>
      </c>
      <c r="E147" s="408" t="e">
        <f>IF(#REF!="","",#REF!)</f>
        <v>#REF!</v>
      </c>
      <c r="F147" s="408" t="str">
        <f>IF(주거이전비!AF150="","",주거이전비!AF150)</f>
        <v/>
      </c>
      <c r="G147" s="408" t="e">
        <f>IF(#REF!="","",#REF!)</f>
        <v>#REF!</v>
      </c>
      <c r="H147" s="408" t="str">
        <f>IF(잔여지!AF150="","",잔여지!AF150)</f>
        <v/>
      </c>
      <c r="I147" s="408" t="str">
        <f>IF(잔여지지장물!AF150="","",잔여지지장물!AF150)</f>
        <v/>
      </c>
    </row>
    <row r="148" spans="1:9">
      <c r="A148" s="408" t="str">
        <f>IF(토지!L122="","",토지!L122)</f>
        <v/>
      </c>
      <c r="B148" s="408" t="str">
        <f>IF(지장물!J308="","",지장물!J308)</f>
        <v/>
      </c>
      <c r="C148" s="408" t="str">
        <f>IF(영업보상!AF151="","",영업보상!AF151)</f>
        <v/>
      </c>
      <c r="D148" s="408" t="e">
        <f>IF(#REF!="","",#REF!)</f>
        <v>#REF!</v>
      </c>
      <c r="E148" s="408" t="e">
        <f>IF(#REF!="","",#REF!)</f>
        <v>#REF!</v>
      </c>
      <c r="F148" s="408" t="str">
        <f>IF(주거이전비!AF151="","",주거이전비!AF151)</f>
        <v/>
      </c>
      <c r="G148" s="408" t="e">
        <f>IF(#REF!="","",#REF!)</f>
        <v>#REF!</v>
      </c>
      <c r="H148" s="408" t="str">
        <f>IF(잔여지!AF151="","",잔여지!AF151)</f>
        <v/>
      </c>
      <c r="I148" s="408" t="str">
        <f>IF(잔여지지장물!AF151="","",잔여지지장물!AF151)</f>
        <v/>
      </c>
    </row>
    <row r="149" spans="1:9">
      <c r="A149" s="408" t="str">
        <f>IF(토지!L123="","",토지!L123)</f>
        <v/>
      </c>
      <c r="B149" s="408" t="str">
        <f>IF(지장물!J309="","",지장물!J309)</f>
        <v/>
      </c>
      <c r="C149" s="408" t="str">
        <f>IF(영업보상!AF152="","",영업보상!AF152)</f>
        <v/>
      </c>
      <c r="D149" s="408" t="e">
        <f>IF(#REF!="","",#REF!)</f>
        <v>#REF!</v>
      </c>
      <c r="E149" s="408" t="e">
        <f>IF(#REF!="","",#REF!)</f>
        <v>#REF!</v>
      </c>
      <c r="F149" s="408" t="str">
        <f>IF(주거이전비!AF152="","",주거이전비!AF152)</f>
        <v/>
      </c>
      <c r="G149" s="408" t="e">
        <f>IF(#REF!="","",#REF!)</f>
        <v>#REF!</v>
      </c>
      <c r="H149" s="408" t="str">
        <f>IF(잔여지!AF152="","",잔여지!AF152)</f>
        <v/>
      </c>
      <c r="I149" s="408" t="str">
        <f>IF(잔여지지장물!AF152="","",잔여지지장물!AF152)</f>
        <v/>
      </c>
    </row>
    <row r="150" spans="1:9">
      <c r="A150" s="408" t="str">
        <f>IF(토지!L124="","",토지!L124)</f>
        <v/>
      </c>
      <c r="B150" s="408" t="str">
        <f>IF(지장물!J310="","",지장물!J310)</f>
        <v/>
      </c>
      <c r="C150" s="408" t="str">
        <f>IF(영업보상!AF153="","",영업보상!AF153)</f>
        <v/>
      </c>
      <c r="D150" s="408" t="e">
        <f>IF(#REF!="","",#REF!)</f>
        <v>#REF!</v>
      </c>
      <c r="E150" s="408" t="e">
        <f>IF(#REF!="","",#REF!)</f>
        <v>#REF!</v>
      </c>
      <c r="F150" s="408" t="str">
        <f>IF(주거이전비!AF153="","",주거이전비!AF153)</f>
        <v/>
      </c>
      <c r="G150" s="408" t="e">
        <f>IF(#REF!="","",#REF!)</f>
        <v>#REF!</v>
      </c>
      <c r="H150" s="408" t="str">
        <f>IF(잔여지!AF153="","",잔여지!AF153)</f>
        <v/>
      </c>
      <c r="I150" s="408" t="str">
        <f>IF(잔여지지장물!AF153="","",잔여지지장물!AF153)</f>
        <v/>
      </c>
    </row>
    <row r="151" spans="1:9">
      <c r="A151" s="408" t="str">
        <f>IF(토지!L125="","",토지!L125)</f>
        <v/>
      </c>
      <c r="B151" s="408" t="str">
        <f>IF(지장물!J311="","",지장물!J311)</f>
        <v/>
      </c>
      <c r="C151" s="408" t="str">
        <f>IF(영업보상!AF154="","",영업보상!AF154)</f>
        <v/>
      </c>
      <c r="D151" s="408" t="e">
        <f>IF(#REF!="","",#REF!)</f>
        <v>#REF!</v>
      </c>
      <c r="E151" s="408" t="e">
        <f>IF(#REF!="","",#REF!)</f>
        <v>#REF!</v>
      </c>
      <c r="F151" s="408" t="str">
        <f>IF(주거이전비!AF154="","",주거이전비!AF154)</f>
        <v/>
      </c>
      <c r="G151" s="408" t="e">
        <f>IF(#REF!="","",#REF!)</f>
        <v>#REF!</v>
      </c>
      <c r="H151" s="408" t="str">
        <f>IF(잔여지!AF154="","",잔여지!AF154)</f>
        <v/>
      </c>
      <c r="I151" s="408" t="str">
        <f>IF(잔여지지장물!AF154="","",잔여지지장물!AF154)</f>
        <v/>
      </c>
    </row>
  </sheetData>
  <phoneticPr fontId="67" type="noConversion"/>
  <pageMargins left="0.7" right="0.7" top="0.75" bottom="0.75" header="0.3" footer="0.3"/>
  <pageSetup paperSize="9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  <pageSetUpPr fitToPage="1"/>
  </sheetPr>
  <dimension ref="A1:S28"/>
  <sheetViews>
    <sheetView tabSelected="1" view="pageBreakPreview" zoomScaleSheetLayoutView="100" workbookViewId="0">
      <pane ySplit="4" topLeftCell="A5" activePane="bottomLeft" state="frozen"/>
      <selection activeCell="C16" sqref="C16"/>
      <selection pane="bottomLeft" activeCell="D1" sqref="D1"/>
    </sheetView>
  </sheetViews>
  <sheetFormatPr defaultRowHeight="16.5"/>
  <cols>
    <col min="1" max="1" width="3.77734375" style="15" customWidth="1"/>
    <col min="2" max="5" width="7.6640625" style="15" customWidth="1"/>
    <col min="6" max="6" width="8.33203125" style="42" customWidth="1"/>
    <col min="7" max="7" width="8.33203125" style="15" customWidth="1"/>
    <col min="8" max="8" width="7.109375" style="16" customWidth="1"/>
    <col min="9" max="10" width="7.109375" style="39" customWidth="1"/>
    <col min="11" max="11" width="7.33203125" style="15" customWidth="1"/>
    <col min="12" max="12" width="10.109375" style="36" customWidth="1"/>
    <col min="13" max="13" width="29.77734375" style="36" customWidth="1"/>
    <col min="14" max="14" width="9.88671875" style="36" customWidth="1"/>
    <col min="15" max="15" width="23.5546875" style="36" customWidth="1"/>
    <col min="16" max="16" width="15.33203125" style="36" customWidth="1"/>
    <col min="17" max="17" width="15.33203125" customWidth="1"/>
    <col min="18" max="18" width="15.33203125" style="413" customWidth="1"/>
    <col min="19" max="19" width="8.88671875" style="413"/>
  </cols>
  <sheetData>
    <row r="1" spans="1:19" ht="51.75" customHeight="1">
      <c r="A1" s="37" t="s">
        <v>104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4"/>
      <c r="M1" s="34"/>
      <c r="N1" s="34"/>
      <c r="O1" s="34"/>
      <c r="P1" s="34"/>
    </row>
    <row r="2" spans="1:19" ht="29.25" customHeight="1">
      <c r="A2" s="10" t="str">
        <f>총괄!$A$3</f>
        <v>○ 사업명 : 승학터널 민간투자사업(1차:우선)</v>
      </c>
      <c r="B2" s="10"/>
      <c r="C2" s="10"/>
      <c r="D2" s="10"/>
      <c r="E2" s="10"/>
      <c r="F2" s="38"/>
      <c r="G2" s="10"/>
      <c r="H2" s="39"/>
      <c r="K2" s="10"/>
      <c r="L2" s="35"/>
      <c r="M2" s="35"/>
      <c r="N2" s="35"/>
      <c r="O2" s="35"/>
      <c r="P2" s="35"/>
    </row>
    <row r="3" spans="1:19" ht="39.75" customHeight="1">
      <c r="A3" s="105" t="s">
        <v>82</v>
      </c>
      <c r="B3" s="106" t="s">
        <v>92</v>
      </c>
      <c r="C3" s="107"/>
      <c r="D3" s="106" t="s">
        <v>425</v>
      </c>
      <c r="E3" s="108"/>
      <c r="F3" s="109" t="s">
        <v>426</v>
      </c>
      <c r="G3" s="110"/>
      <c r="H3" s="111" t="s">
        <v>136</v>
      </c>
      <c r="I3" s="242" t="s">
        <v>135</v>
      </c>
      <c r="J3" s="112"/>
      <c r="K3" s="113" t="s">
        <v>102</v>
      </c>
      <c r="L3" s="120" t="s">
        <v>64</v>
      </c>
      <c r="M3" s="121"/>
      <c r="N3" s="124" t="s">
        <v>8</v>
      </c>
      <c r="O3" s="125"/>
      <c r="P3" s="126"/>
    </row>
    <row r="4" spans="1:19" s="9" customFormat="1" ht="30" customHeight="1">
      <c r="A4" s="127" t="s">
        <v>103</v>
      </c>
      <c r="B4" s="128" t="s">
        <v>90</v>
      </c>
      <c r="C4" s="128" t="s">
        <v>91</v>
      </c>
      <c r="D4" s="129" t="s">
        <v>37</v>
      </c>
      <c r="E4" s="129" t="s">
        <v>44</v>
      </c>
      <c r="F4" s="129" t="s">
        <v>33</v>
      </c>
      <c r="G4" s="129" t="s">
        <v>22</v>
      </c>
      <c r="H4" s="132" t="s">
        <v>51</v>
      </c>
      <c r="I4" s="132" t="s">
        <v>49</v>
      </c>
      <c r="J4" s="132" t="s">
        <v>110</v>
      </c>
      <c r="K4" s="133" t="s">
        <v>100</v>
      </c>
      <c r="L4" s="139" t="s">
        <v>97</v>
      </c>
      <c r="M4" s="139" t="s">
        <v>53</v>
      </c>
      <c r="N4" s="139" t="s">
        <v>98</v>
      </c>
      <c r="O4" s="139" t="s">
        <v>53</v>
      </c>
      <c r="P4" s="141" t="s">
        <v>39</v>
      </c>
      <c r="R4" s="414"/>
      <c r="S4" s="414"/>
    </row>
    <row r="5" spans="1:19" s="1" customFormat="1" ht="50.1" customHeight="1">
      <c r="A5" s="486">
        <v>1</v>
      </c>
      <c r="B5" s="486" t="s">
        <v>642</v>
      </c>
      <c r="C5" s="486" t="s">
        <v>643</v>
      </c>
      <c r="D5" s="494" t="s">
        <v>644</v>
      </c>
      <c r="E5" s="485" t="s">
        <v>645</v>
      </c>
      <c r="F5" s="486" t="s">
        <v>646</v>
      </c>
      <c r="G5" s="486" t="s">
        <v>647</v>
      </c>
      <c r="H5" s="487">
        <v>137</v>
      </c>
      <c r="I5" s="487">
        <v>137</v>
      </c>
      <c r="J5" s="487" t="s">
        <v>275</v>
      </c>
      <c r="K5" s="488" t="s">
        <v>648</v>
      </c>
      <c r="L5" s="495"/>
      <c r="M5" s="490"/>
      <c r="N5" s="491"/>
      <c r="O5" s="490"/>
      <c r="P5" s="491"/>
      <c r="R5" s="413"/>
      <c r="S5" s="413"/>
    </row>
    <row r="6" spans="1:19" s="1" customFormat="1" ht="50.1" customHeight="1">
      <c r="A6" s="486"/>
      <c r="B6" s="486"/>
      <c r="C6" s="486"/>
      <c r="D6" s="496"/>
      <c r="E6" s="485"/>
      <c r="F6" s="486"/>
      <c r="G6" s="486"/>
      <c r="H6" s="487"/>
      <c r="I6" s="487"/>
      <c r="J6" s="487" t="s">
        <v>626</v>
      </c>
      <c r="K6" s="488"/>
      <c r="L6" s="495"/>
      <c r="M6" s="497"/>
      <c r="N6" s="491"/>
      <c r="O6" s="490"/>
      <c r="P6" s="491"/>
      <c r="R6" s="413"/>
      <c r="S6" s="413"/>
    </row>
    <row r="7" spans="1:19" s="1" customFormat="1" ht="50.1" customHeight="1">
      <c r="A7" s="486">
        <v>2</v>
      </c>
      <c r="B7" s="486" t="s">
        <v>642</v>
      </c>
      <c r="C7" s="486" t="s">
        <v>643</v>
      </c>
      <c r="D7" s="496" t="s">
        <v>649</v>
      </c>
      <c r="E7" s="485" t="s">
        <v>649</v>
      </c>
      <c r="F7" s="486" t="s">
        <v>650</v>
      </c>
      <c r="G7" s="486" t="s">
        <v>651</v>
      </c>
      <c r="H7" s="487">
        <v>1653</v>
      </c>
      <c r="I7" s="487">
        <v>1653</v>
      </c>
      <c r="J7" s="487" t="s">
        <v>275</v>
      </c>
      <c r="K7" s="488" t="s">
        <v>648</v>
      </c>
      <c r="L7" s="495"/>
      <c r="M7" s="497"/>
      <c r="N7" s="491"/>
      <c r="O7" s="490"/>
      <c r="P7" s="491"/>
      <c r="R7" s="413"/>
      <c r="S7" s="413"/>
    </row>
    <row r="8" spans="1:19" s="1" customFormat="1" ht="50.1" customHeight="1">
      <c r="A8" s="725"/>
      <c r="B8" s="725"/>
      <c r="C8" s="725"/>
      <c r="D8" s="732"/>
      <c r="E8" s="724"/>
      <c r="F8" s="725"/>
      <c r="G8" s="725"/>
      <c r="H8" s="726"/>
      <c r="I8" s="726"/>
      <c r="J8" s="726"/>
      <c r="K8" s="733"/>
      <c r="L8" s="734"/>
      <c r="M8" s="735"/>
      <c r="N8" s="728"/>
      <c r="O8" s="727"/>
      <c r="P8" s="728"/>
      <c r="R8" s="413"/>
      <c r="S8" s="413"/>
    </row>
    <row r="9" spans="1:19" ht="50.1" customHeight="1">
      <c r="A9" s="486">
        <v>3</v>
      </c>
      <c r="B9" s="486" t="s">
        <v>642</v>
      </c>
      <c r="C9" s="486" t="s">
        <v>643</v>
      </c>
      <c r="D9" s="485" t="s">
        <v>652</v>
      </c>
      <c r="E9" s="485" t="s">
        <v>653</v>
      </c>
      <c r="F9" s="486" t="s">
        <v>654</v>
      </c>
      <c r="G9" s="486" t="s">
        <v>655</v>
      </c>
      <c r="H9" s="487">
        <v>711</v>
      </c>
      <c r="I9" s="487">
        <v>711</v>
      </c>
      <c r="J9" s="487" t="s">
        <v>275</v>
      </c>
      <c r="K9" s="488" t="s">
        <v>648</v>
      </c>
      <c r="L9" s="495"/>
      <c r="M9" s="490"/>
      <c r="N9" s="491"/>
      <c r="O9" s="490"/>
      <c r="P9" s="491"/>
    </row>
    <row r="10" spans="1:19" s="1" customFormat="1" ht="50.1" customHeight="1">
      <c r="A10" s="486">
        <v>4</v>
      </c>
      <c r="B10" s="486" t="s">
        <v>642</v>
      </c>
      <c r="C10" s="486" t="s">
        <v>643</v>
      </c>
      <c r="D10" s="494" t="s">
        <v>861</v>
      </c>
      <c r="E10" s="494" t="s">
        <v>861</v>
      </c>
      <c r="F10" s="486" t="s">
        <v>862</v>
      </c>
      <c r="G10" s="486" t="s">
        <v>863</v>
      </c>
      <c r="H10" s="487">
        <v>992</v>
      </c>
      <c r="I10" s="487">
        <v>992</v>
      </c>
      <c r="J10" s="487" t="s">
        <v>275</v>
      </c>
      <c r="K10" s="488" t="s">
        <v>648</v>
      </c>
      <c r="L10" s="495"/>
      <c r="M10" s="497"/>
      <c r="N10" s="491"/>
      <c r="O10" s="490"/>
      <c r="P10" s="491"/>
      <c r="R10" s="413"/>
      <c r="S10" s="413"/>
    </row>
    <row r="11" spans="1:19" s="1" customFormat="1" ht="50.1" customHeight="1">
      <c r="A11" s="486">
        <v>5</v>
      </c>
      <c r="B11" s="486" t="s">
        <v>642</v>
      </c>
      <c r="C11" s="486" t="s">
        <v>643</v>
      </c>
      <c r="D11" s="494" t="s">
        <v>864</v>
      </c>
      <c r="E11" s="494" t="s">
        <v>864</v>
      </c>
      <c r="F11" s="486" t="s">
        <v>862</v>
      </c>
      <c r="G11" s="486" t="s">
        <v>863</v>
      </c>
      <c r="H11" s="487">
        <v>661</v>
      </c>
      <c r="I11" s="487">
        <v>661</v>
      </c>
      <c r="J11" s="487" t="s">
        <v>275</v>
      </c>
      <c r="K11" s="488" t="s">
        <v>648</v>
      </c>
      <c r="L11" s="495"/>
      <c r="M11" s="497"/>
      <c r="N11" s="491"/>
      <c r="O11" s="490"/>
      <c r="P11" s="491"/>
      <c r="R11" s="413"/>
      <c r="S11" s="413"/>
    </row>
    <row r="12" spans="1:19" ht="50.1" customHeight="1">
      <c r="A12" s="486">
        <v>6</v>
      </c>
      <c r="B12" s="486" t="s">
        <v>642</v>
      </c>
      <c r="C12" s="486" t="s">
        <v>643</v>
      </c>
      <c r="D12" s="494" t="s">
        <v>990</v>
      </c>
      <c r="E12" s="494" t="s">
        <v>991</v>
      </c>
      <c r="F12" s="486" t="s">
        <v>650</v>
      </c>
      <c r="G12" s="486" t="s">
        <v>651</v>
      </c>
      <c r="H12" s="487">
        <v>33</v>
      </c>
      <c r="I12" s="487">
        <v>33</v>
      </c>
      <c r="J12" s="487" t="s">
        <v>275</v>
      </c>
      <c r="K12" s="488" t="s">
        <v>648</v>
      </c>
      <c r="L12" s="495"/>
      <c r="M12" s="497"/>
      <c r="N12" s="491"/>
      <c r="O12" s="490"/>
      <c r="P12" s="491"/>
    </row>
    <row r="13" spans="1:19" s="1" customFormat="1" ht="50.1" customHeight="1">
      <c r="A13" s="486"/>
      <c r="B13" s="486"/>
      <c r="C13" s="486"/>
      <c r="D13" s="485"/>
      <c r="E13" s="485"/>
      <c r="F13" s="486"/>
      <c r="G13" s="721"/>
      <c r="H13" s="487"/>
      <c r="I13" s="487"/>
      <c r="J13" s="487"/>
      <c r="K13" s="488"/>
      <c r="L13" s="495"/>
      <c r="M13" s="490"/>
      <c r="N13" s="491"/>
      <c r="O13" s="490"/>
      <c r="P13" s="491"/>
      <c r="R13" s="413"/>
      <c r="S13" s="413"/>
    </row>
    <row r="14" spans="1:19" ht="50.1" customHeight="1">
      <c r="A14" s="486"/>
      <c r="B14" s="486"/>
      <c r="C14" s="486"/>
      <c r="D14" s="485"/>
      <c r="E14" s="485"/>
      <c r="F14" s="486"/>
      <c r="G14" s="486"/>
      <c r="H14" s="487"/>
      <c r="I14" s="487"/>
      <c r="J14" s="487"/>
      <c r="K14" s="488"/>
      <c r="L14" s="495"/>
      <c r="M14" s="490"/>
      <c r="N14" s="491"/>
      <c r="O14" s="490"/>
      <c r="P14" s="491"/>
    </row>
    <row r="15" spans="1:19" s="1" customFormat="1" ht="50.1" customHeight="1">
      <c r="A15" s="486"/>
      <c r="B15" s="486"/>
      <c r="C15" s="486"/>
      <c r="D15" s="494"/>
      <c r="E15" s="485"/>
      <c r="F15" s="486"/>
      <c r="G15" s="486"/>
      <c r="H15" s="487"/>
      <c r="I15" s="487"/>
      <c r="J15" s="487"/>
      <c r="K15" s="488"/>
      <c r="L15" s="495"/>
      <c r="M15" s="490"/>
      <c r="N15" s="491"/>
      <c r="O15" s="490"/>
      <c r="P15" s="491"/>
      <c r="R15" s="413"/>
      <c r="S15" s="413"/>
    </row>
    <row r="16" spans="1:19" s="1" customFormat="1" ht="50.1" customHeight="1">
      <c r="A16" s="486"/>
      <c r="B16" s="486"/>
      <c r="C16" s="486"/>
      <c r="D16" s="496"/>
      <c r="E16" s="485"/>
      <c r="F16" s="486"/>
      <c r="G16" s="486"/>
      <c r="H16" s="487"/>
      <c r="I16" s="487"/>
      <c r="J16" s="487"/>
      <c r="K16" s="488"/>
      <c r="L16" s="495"/>
      <c r="M16" s="497"/>
      <c r="N16" s="491"/>
      <c r="O16" s="490"/>
      <c r="P16" s="491"/>
      <c r="R16" s="413"/>
      <c r="S16" s="413"/>
    </row>
    <row r="17" spans="1:19" s="1" customFormat="1" ht="50.1" customHeight="1">
      <c r="A17" s="486"/>
      <c r="B17" s="486"/>
      <c r="C17" s="486"/>
      <c r="D17" s="496"/>
      <c r="E17" s="485"/>
      <c r="F17" s="486"/>
      <c r="G17" s="486"/>
      <c r="H17" s="487"/>
      <c r="I17" s="487"/>
      <c r="J17" s="487"/>
      <c r="K17" s="488"/>
      <c r="L17" s="495"/>
      <c r="M17" s="497"/>
      <c r="N17" s="491"/>
      <c r="O17" s="490"/>
      <c r="P17" s="491"/>
      <c r="R17" s="413"/>
      <c r="S17" s="413"/>
    </row>
    <row r="18" spans="1:19" ht="50.1" customHeight="1">
      <c r="A18" s="486"/>
      <c r="B18" s="486"/>
      <c r="C18" s="486"/>
      <c r="D18" s="485"/>
      <c r="E18" s="485"/>
      <c r="F18" s="486"/>
      <c r="G18" s="486"/>
      <c r="H18" s="487"/>
      <c r="I18" s="487"/>
      <c r="J18" s="487"/>
      <c r="K18" s="488"/>
      <c r="L18" s="495"/>
      <c r="M18" s="490"/>
      <c r="N18" s="491"/>
      <c r="O18" s="490"/>
      <c r="P18" s="491"/>
    </row>
    <row r="19" spans="1:19" s="1" customFormat="1" ht="50.1" customHeight="1">
      <c r="A19" s="486"/>
      <c r="B19" s="486"/>
      <c r="C19" s="486"/>
      <c r="D19" s="494"/>
      <c r="E19" s="485"/>
      <c r="F19" s="486"/>
      <c r="G19" s="486"/>
      <c r="H19" s="487"/>
      <c r="I19" s="487"/>
      <c r="J19" s="487"/>
      <c r="K19" s="488"/>
      <c r="L19" s="495"/>
      <c r="M19" s="490"/>
      <c r="N19" s="491"/>
      <c r="O19" s="490"/>
      <c r="P19" s="491"/>
      <c r="R19" s="413"/>
      <c r="S19" s="413"/>
    </row>
    <row r="20" spans="1:19" ht="50.1" customHeight="1">
      <c r="A20" s="486"/>
      <c r="B20" s="486"/>
      <c r="C20" s="486"/>
      <c r="D20" s="485"/>
      <c r="E20" s="485"/>
      <c r="F20" s="486"/>
      <c r="G20" s="486"/>
      <c r="H20" s="487"/>
      <c r="I20" s="487"/>
      <c r="J20" s="487"/>
      <c r="K20" s="488"/>
      <c r="L20" s="495"/>
      <c r="M20" s="490"/>
      <c r="N20" s="491"/>
      <c r="O20" s="490"/>
      <c r="P20" s="491"/>
    </row>
    <row r="21" spans="1:19" s="1" customFormat="1" ht="50.1" customHeight="1">
      <c r="A21" s="486"/>
      <c r="B21" s="486"/>
      <c r="C21" s="486"/>
      <c r="D21" s="494"/>
      <c r="E21" s="485"/>
      <c r="F21" s="486"/>
      <c r="G21" s="486"/>
      <c r="H21" s="487"/>
      <c r="I21" s="487"/>
      <c r="J21" s="487"/>
      <c r="K21" s="488"/>
      <c r="L21" s="495"/>
      <c r="M21" s="490"/>
      <c r="N21" s="491"/>
      <c r="O21" s="490"/>
      <c r="P21" s="491"/>
      <c r="R21" s="413"/>
      <c r="S21" s="413"/>
    </row>
    <row r="22" spans="1:19" s="1" customFormat="1" ht="50.1" customHeight="1">
      <c r="A22" s="486"/>
      <c r="B22" s="486"/>
      <c r="C22" s="486"/>
      <c r="D22" s="496"/>
      <c r="E22" s="485"/>
      <c r="F22" s="486"/>
      <c r="G22" s="486"/>
      <c r="H22" s="487"/>
      <c r="I22" s="487"/>
      <c r="J22" s="487"/>
      <c r="K22" s="488"/>
      <c r="L22" s="495"/>
      <c r="M22" s="497"/>
      <c r="N22" s="491"/>
      <c r="O22" s="490"/>
      <c r="P22" s="491"/>
      <c r="R22" s="413"/>
      <c r="S22" s="413"/>
    </row>
    <row r="23" spans="1:19" s="1" customFormat="1" ht="50.1" customHeight="1">
      <c r="A23" s="486"/>
      <c r="B23" s="486"/>
      <c r="C23" s="486"/>
      <c r="D23" s="496"/>
      <c r="E23" s="485"/>
      <c r="F23" s="486"/>
      <c r="G23" s="486"/>
      <c r="H23" s="487"/>
      <c r="I23" s="487"/>
      <c r="J23" s="487"/>
      <c r="K23" s="488"/>
      <c r="L23" s="495"/>
      <c r="M23" s="490"/>
      <c r="N23" s="491"/>
      <c r="O23" s="490"/>
      <c r="P23" s="491"/>
      <c r="R23" s="413"/>
      <c r="S23" s="413"/>
    </row>
    <row r="24" spans="1:19" s="1" customFormat="1" ht="50.1" customHeight="1">
      <c r="A24" s="486"/>
      <c r="B24" s="486"/>
      <c r="C24" s="486"/>
      <c r="D24" s="496"/>
      <c r="E24" s="485"/>
      <c r="F24" s="486"/>
      <c r="G24" s="486"/>
      <c r="H24" s="487"/>
      <c r="I24" s="487"/>
      <c r="J24" s="487"/>
      <c r="K24" s="488"/>
      <c r="L24" s="495"/>
      <c r="M24" s="490"/>
      <c r="N24" s="491"/>
      <c r="O24" s="490"/>
      <c r="P24" s="491"/>
      <c r="R24" s="413"/>
      <c r="S24" s="413"/>
    </row>
    <row r="25" spans="1:19" ht="50.1" customHeight="1">
      <c r="A25" s="486"/>
      <c r="B25" s="486"/>
      <c r="C25" s="486"/>
      <c r="D25" s="485"/>
      <c r="E25" s="485"/>
      <c r="F25" s="486"/>
      <c r="G25" s="721"/>
      <c r="H25" s="487"/>
      <c r="I25" s="487"/>
      <c r="J25" s="487"/>
      <c r="K25" s="488"/>
      <c r="L25" s="495"/>
      <c r="M25" s="490"/>
      <c r="N25" s="491"/>
      <c r="O25" s="490"/>
      <c r="P25" s="491"/>
    </row>
    <row r="26" spans="1:19" s="1" customFormat="1" ht="50.1" customHeight="1">
      <c r="A26" s="486"/>
      <c r="B26" s="486"/>
      <c r="C26" s="486"/>
      <c r="D26" s="496"/>
      <c r="E26" s="485"/>
      <c r="F26" s="486"/>
      <c r="G26" s="486"/>
      <c r="H26" s="487"/>
      <c r="I26" s="487"/>
      <c r="J26" s="487"/>
      <c r="K26" s="488"/>
      <c r="L26" s="495"/>
      <c r="M26" s="490"/>
      <c r="N26" s="491"/>
      <c r="O26" s="490"/>
      <c r="P26" s="491"/>
      <c r="R26" s="413"/>
      <c r="S26" s="413"/>
    </row>
    <row r="27" spans="1:19" ht="50.1" customHeight="1">
      <c r="A27" s="486"/>
      <c r="B27" s="486"/>
      <c r="C27" s="486"/>
      <c r="D27" s="485"/>
      <c r="E27" s="485"/>
      <c r="F27" s="486"/>
      <c r="G27" s="721"/>
      <c r="H27" s="487"/>
      <c r="I27" s="487"/>
      <c r="J27" s="487"/>
      <c r="K27" s="488"/>
      <c r="L27" s="495"/>
      <c r="M27" s="490"/>
      <c r="N27" s="491"/>
      <c r="O27" s="490"/>
      <c r="P27" s="491"/>
    </row>
    <row r="28" spans="1:19" s="1" customFormat="1" ht="50.1" customHeight="1">
      <c r="A28" s="486"/>
      <c r="B28" s="486"/>
      <c r="C28" s="486"/>
      <c r="D28" s="496"/>
      <c r="E28" s="485"/>
      <c r="F28" s="486"/>
      <c r="G28" s="486"/>
      <c r="H28" s="487"/>
      <c r="I28" s="487"/>
      <c r="J28" s="487"/>
      <c r="K28" s="488"/>
      <c r="L28" s="495"/>
      <c r="M28" s="509"/>
      <c r="N28" s="491"/>
      <c r="O28" s="490"/>
      <c r="P28" s="491"/>
      <c r="R28" s="413"/>
      <c r="S28" s="413"/>
    </row>
  </sheetData>
  <sheetProtection formatCells="0" formatColumns="0" formatRows="0" insertColumns="0" insertRows="0" insertHyperlinks="0" deleteColumns="0" deleteRows="0" sort="0" autoFilter="0" pivotTables="0"/>
  <autoFilter ref="A4:P28" xr:uid="{00000000-0009-0000-0000-000005000000}"/>
  <phoneticPr fontId="67" type="noConversion"/>
  <conditionalFormatting sqref="L1:L1048576">
    <cfRule type="expression" dxfId="66" priority="207">
      <formula>COUNTIF($L1,"*총합*")</formula>
    </cfRule>
    <cfRule type="expression" dxfId="65" priority="208">
      <formula>COUNTIF($L1,"*요약*")</formula>
    </cfRule>
    <cfRule type="expression" dxfId="64" priority="209">
      <formula>COUNTIF($L1,"*합계*")</formula>
    </cfRule>
  </conditionalFormatting>
  <printOptions horizontalCentered="1"/>
  <pageMargins left="0.15748031496062992" right="0.19685039370078741" top="0.19685039370078741" bottom="0.19685039370078741" header="0.39370078740157483" footer="0.11811023622047245"/>
  <pageSetup paperSize="9" scale="74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ignoredErrors>
    <ignoredError sqref="A2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18833-8EBB-4927-BE4C-DE5033CEE045}">
  <sheetPr>
    <tabColor rgb="FF00B050"/>
    <pageSetUpPr fitToPage="1"/>
  </sheetPr>
  <dimension ref="A1:CR55"/>
  <sheetViews>
    <sheetView view="pageBreakPreview" zoomScale="70" zoomScaleSheetLayoutView="70" workbookViewId="0">
      <pane ySplit="4" topLeftCell="A5" activePane="bottomLeft" state="frozen"/>
      <selection activeCell="A2" sqref="A2"/>
      <selection pane="bottomLeft" activeCell="AH9" sqref="A9:AH9"/>
    </sheetView>
  </sheetViews>
  <sheetFormatPr defaultColWidth="8.77734375" defaultRowHeight="13.5"/>
  <cols>
    <col min="1" max="1" width="5.88671875" style="687" customWidth="1"/>
    <col min="2" max="2" width="5.33203125" style="655" customWidth="1"/>
    <col min="3" max="3" width="5.44140625" style="655" customWidth="1"/>
    <col min="4" max="4" width="6.77734375" style="655" bestFit="1" customWidth="1"/>
    <col min="5" max="5" width="6.77734375" style="655" customWidth="1"/>
    <col min="6" max="6" width="5.109375" style="685" bestFit="1" customWidth="1"/>
    <col min="7" max="7" width="5.44140625" style="597" customWidth="1"/>
    <col min="8" max="8" width="6.77734375" style="697" bestFit="1" customWidth="1"/>
    <col min="9" max="9" width="10.33203125" style="697" customWidth="1"/>
    <col min="10" max="10" width="10.33203125" style="698" customWidth="1"/>
    <col min="11" max="11" width="10.6640625" style="699" bestFit="1" customWidth="1"/>
    <col min="12" max="12" width="12.109375" style="586" bestFit="1" customWidth="1"/>
    <col min="13" max="13" width="4.77734375" style="586" customWidth="1"/>
    <col min="14" max="14" width="9.21875" style="688" customWidth="1"/>
    <col min="15" max="15" width="6.77734375" style="700" hidden="1" customWidth="1"/>
    <col min="16" max="16" width="6.44140625" style="700" hidden="1" customWidth="1"/>
    <col min="17" max="17" width="7" style="701" hidden="1" customWidth="1"/>
    <col min="18" max="18" width="6.77734375" style="655" hidden="1" customWidth="1"/>
    <col min="19" max="19" width="10.44140625" style="701" hidden="1" customWidth="1"/>
    <col min="20" max="20" width="7.77734375" style="655" hidden="1" customWidth="1"/>
    <col min="21" max="21" width="10.33203125" style="701" hidden="1" customWidth="1"/>
    <col min="22" max="22" width="7.77734375" style="694" hidden="1" customWidth="1"/>
    <col min="23" max="23" width="9.109375" style="701" hidden="1" customWidth="1"/>
    <col min="24" max="25" width="7.44140625" style="702" hidden="1" customWidth="1"/>
    <col min="26" max="26" width="9" style="703" hidden="1" customWidth="1"/>
    <col min="27" max="27" width="7.77734375" style="591" hidden="1" customWidth="1"/>
    <col min="28" max="28" width="8.44140625" style="591" hidden="1" customWidth="1"/>
    <col min="29" max="29" width="13.44140625" style="704" hidden="1" customWidth="1"/>
    <col min="30" max="30" width="9.21875" style="702" hidden="1" customWidth="1"/>
    <col min="31" max="31" width="0.77734375" style="705" hidden="1" customWidth="1"/>
    <col min="32" max="32" width="7.21875" style="655" customWidth="1"/>
    <col min="33" max="33" width="14.33203125" style="655" customWidth="1"/>
    <col min="34" max="34" width="15.77734375" style="655" bestFit="1" customWidth="1"/>
    <col min="35" max="35" width="8.109375" style="695" hidden="1" customWidth="1"/>
    <col min="36" max="36" width="7.109375" style="696" customWidth="1"/>
    <col min="37" max="37" width="7.77734375" style="655" customWidth="1"/>
    <col min="38" max="38" width="12.44140625" style="655" customWidth="1"/>
    <col min="39" max="39" width="6.44140625" style="655" customWidth="1"/>
    <col min="40" max="40" width="3.77734375" style="597" customWidth="1"/>
    <col min="41" max="42" width="9.109375" style="591" hidden="1" customWidth="1"/>
    <col min="43" max="43" width="10.21875" style="591" hidden="1" customWidth="1"/>
    <col min="44" max="45" width="9.109375" style="591" hidden="1" customWidth="1"/>
    <col min="46" max="46" width="9.21875" style="694" hidden="1" customWidth="1"/>
    <col min="47" max="47" width="6.21875" style="694" hidden="1" customWidth="1"/>
    <col min="48" max="16384" width="8.77734375" style="579"/>
  </cols>
  <sheetData>
    <row r="1" spans="1:96" ht="51.75" customHeight="1">
      <c r="A1" s="744" t="s">
        <v>631</v>
      </c>
      <c r="B1" s="744"/>
      <c r="C1" s="744"/>
      <c r="D1" s="744"/>
      <c r="E1" s="744"/>
      <c r="F1" s="744"/>
      <c r="G1" s="744"/>
      <c r="H1" s="744"/>
      <c r="I1" s="744"/>
      <c r="J1" s="744"/>
      <c r="K1" s="744"/>
      <c r="L1" s="744"/>
      <c r="M1" s="744"/>
      <c r="N1" s="744"/>
      <c r="O1" s="744"/>
      <c r="P1" s="744"/>
      <c r="Q1" s="744"/>
      <c r="R1" s="744"/>
      <c r="S1" s="744"/>
      <c r="T1" s="744"/>
      <c r="U1" s="744"/>
      <c r="V1" s="744"/>
      <c r="W1" s="744"/>
      <c r="X1" s="744"/>
      <c r="Y1" s="744"/>
      <c r="Z1" s="744"/>
      <c r="AA1" s="744"/>
      <c r="AB1" s="744"/>
      <c r="AC1" s="744"/>
      <c r="AD1" s="744"/>
      <c r="AE1" s="744"/>
      <c r="AF1" s="744"/>
      <c r="AG1" s="744"/>
      <c r="AH1" s="744"/>
      <c r="AI1" s="575"/>
      <c r="AJ1" s="576"/>
      <c r="AK1" s="575"/>
      <c r="AL1" s="575"/>
      <c r="AM1" s="575"/>
      <c r="AN1" s="575"/>
      <c r="AO1" s="577"/>
      <c r="AP1" s="577"/>
      <c r="AQ1" s="577"/>
      <c r="AR1" s="577"/>
      <c r="AS1" s="577"/>
      <c r="AT1" s="578"/>
      <c r="AU1" s="578"/>
    </row>
    <row r="2" spans="1:96" ht="23.25" customHeight="1" thickBot="1">
      <c r="A2" s="710" t="str">
        <f>총괄!A3</f>
        <v>○ 사업명 : 승학터널 민간투자사업(1차:우선)</v>
      </c>
      <c r="B2" s="580"/>
      <c r="C2" s="581"/>
      <c r="D2" s="581"/>
      <c r="E2" s="581"/>
      <c r="F2" s="582"/>
      <c r="G2" s="583"/>
      <c r="H2" s="584"/>
      <c r="I2" s="584"/>
      <c r="J2" s="585"/>
      <c r="K2" s="586"/>
      <c r="N2" s="587"/>
      <c r="O2" s="588"/>
      <c r="P2" s="588"/>
      <c r="Q2" s="589"/>
      <c r="R2" s="588"/>
      <c r="S2" s="589"/>
      <c r="T2" s="588"/>
      <c r="U2" s="589"/>
      <c r="V2" s="588"/>
      <c r="W2" s="589"/>
      <c r="X2" s="589"/>
      <c r="Y2" s="589"/>
      <c r="Z2" s="590"/>
      <c r="AC2" s="592"/>
      <c r="AD2" s="593"/>
      <c r="AE2" s="593"/>
      <c r="AF2" s="594"/>
      <c r="AG2" s="594"/>
      <c r="AH2" s="594"/>
      <c r="AI2" s="595"/>
      <c r="AJ2" s="596"/>
      <c r="AK2" s="594"/>
      <c r="AL2" s="594"/>
      <c r="AM2" s="594"/>
      <c r="AT2" s="598"/>
      <c r="AU2" s="598"/>
    </row>
    <row r="3" spans="1:96" s="610" customFormat="1" ht="24" customHeight="1" thickTop="1">
      <c r="A3" s="745" t="s">
        <v>632</v>
      </c>
      <c r="B3" s="747" t="s">
        <v>92</v>
      </c>
      <c r="C3" s="748"/>
      <c r="D3" s="747" t="s">
        <v>57</v>
      </c>
      <c r="E3" s="748"/>
      <c r="F3" s="747" t="s">
        <v>67</v>
      </c>
      <c r="G3" s="748"/>
      <c r="H3" s="749" t="s">
        <v>633</v>
      </c>
      <c r="I3" s="749" t="s">
        <v>634</v>
      </c>
      <c r="J3" s="749" t="s">
        <v>635</v>
      </c>
      <c r="K3" s="751" t="s">
        <v>135</v>
      </c>
      <c r="L3" s="752"/>
      <c r="M3" s="753"/>
      <c r="N3" s="754" t="s">
        <v>636</v>
      </c>
      <c r="O3" s="599" t="s">
        <v>85</v>
      </c>
      <c r="P3" s="599" t="s">
        <v>85</v>
      </c>
      <c r="Q3" s="600" t="s">
        <v>85</v>
      </c>
      <c r="R3" s="601" t="s">
        <v>93</v>
      </c>
      <c r="S3" s="602"/>
      <c r="T3" s="601" t="s">
        <v>94</v>
      </c>
      <c r="U3" s="602"/>
      <c r="V3" s="601" t="s">
        <v>89</v>
      </c>
      <c r="W3" s="602"/>
      <c r="X3" s="600" t="s">
        <v>80</v>
      </c>
      <c r="Y3" s="600" t="s">
        <v>81</v>
      </c>
      <c r="Z3" s="603" t="s">
        <v>79</v>
      </c>
      <c r="AA3" s="601"/>
      <c r="AB3" s="601"/>
      <c r="AC3" s="602"/>
      <c r="AD3" s="602" t="s">
        <v>637</v>
      </c>
      <c r="AE3" s="602"/>
      <c r="AF3" s="739" t="s">
        <v>64</v>
      </c>
      <c r="AG3" s="740"/>
      <c r="AH3" s="740"/>
      <c r="AI3" s="740"/>
      <c r="AJ3" s="741"/>
      <c r="AK3" s="739" t="s">
        <v>8</v>
      </c>
      <c r="AL3" s="740"/>
      <c r="AM3" s="741"/>
      <c r="AN3" s="742" t="s">
        <v>99</v>
      </c>
      <c r="AO3" s="604" t="s">
        <v>101</v>
      </c>
      <c r="AP3" s="604"/>
      <c r="AQ3" s="605"/>
      <c r="AR3" s="606" t="s">
        <v>69</v>
      </c>
      <c r="AS3" s="607"/>
      <c r="AT3" s="608" t="s">
        <v>35</v>
      </c>
      <c r="AU3" s="609"/>
      <c r="AW3" s="579"/>
      <c r="AX3" s="579"/>
      <c r="BA3" s="105" t="s">
        <v>82</v>
      </c>
      <c r="BB3" s="106" t="s">
        <v>92</v>
      </c>
      <c r="BC3" s="107"/>
      <c r="BD3" s="106" t="s">
        <v>425</v>
      </c>
      <c r="BE3" s="108"/>
      <c r="BF3" s="109" t="s">
        <v>426</v>
      </c>
      <c r="BG3" s="110"/>
      <c r="BH3" s="243" t="s">
        <v>612</v>
      </c>
      <c r="BI3" s="519"/>
      <c r="BJ3" s="244"/>
      <c r="BK3" s="111" t="s">
        <v>113</v>
      </c>
      <c r="BL3" s="242" t="s">
        <v>135</v>
      </c>
      <c r="BM3" s="112"/>
      <c r="BN3" s="113" t="s">
        <v>102</v>
      </c>
      <c r="BO3" s="114" t="s">
        <v>85</v>
      </c>
      <c r="BP3" s="114" t="s">
        <v>85</v>
      </c>
      <c r="BQ3" s="550" t="s">
        <v>85</v>
      </c>
      <c r="BR3" s="554" t="s">
        <v>424</v>
      </c>
      <c r="BS3" s="555"/>
      <c r="BT3" s="552" t="s">
        <v>424</v>
      </c>
      <c r="BU3" s="115"/>
      <c r="BV3" s="109" t="s">
        <v>89</v>
      </c>
      <c r="BW3" s="115"/>
      <c r="BX3" s="116" t="s">
        <v>80</v>
      </c>
      <c r="BY3" s="116" t="s">
        <v>81</v>
      </c>
      <c r="BZ3" s="117" t="s">
        <v>79</v>
      </c>
      <c r="CA3" s="118" t="s">
        <v>9</v>
      </c>
      <c r="CB3" s="119"/>
      <c r="CC3" s="572" t="s">
        <v>422</v>
      </c>
      <c r="CD3" s="120" t="s">
        <v>64</v>
      </c>
      <c r="CE3" s="121"/>
      <c r="CF3" s="122"/>
      <c r="CG3" s="123"/>
      <c r="CH3" s="124" t="s">
        <v>8</v>
      </c>
      <c r="CI3" s="125"/>
      <c r="CJ3" s="126"/>
      <c r="CK3" s="142" t="s">
        <v>101</v>
      </c>
      <c r="CL3" s="143"/>
      <c r="CM3" s="144"/>
      <c r="CN3" s="145" t="s">
        <v>69</v>
      </c>
      <c r="CO3" s="143"/>
      <c r="CP3" s="546" t="s">
        <v>35</v>
      </c>
      <c r="CQ3" s="547"/>
      <c r="CR3" s="146"/>
    </row>
    <row r="4" spans="1:96" s="622" customFormat="1" ht="38.25" customHeight="1">
      <c r="A4" s="746"/>
      <c r="B4" s="601" t="s">
        <v>90</v>
      </c>
      <c r="C4" s="601" t="s">
        <v>91</v>
      </c>
      <c r="D4" s="601" t="s">
        <v>37</v>
      </c>
      <c r="E4" s="601" t="s">
        <v>44</v>
      </c>
      <c r="F4" s="611" t="s">
        <v>33</v>
      </c>
      <c r="G4" s="611" t="s">
        <v>22</v>
      </c>
      <c r="H4" s="750"/>
      <c r="I4" s="750"/>
      <c r="J4" s="750"/>
      <c r="K4" s="612" t="s">
        <v>51</v>
      </c>
      <c r="L4" s="612" t="s">
        <v>638</v>
      </c>
      <c r="M4" s="613" t="s">
        <v>110</v>
      </c>
      <c r="N4" s="755"/>
      <c r="O4" s="614" t="s">
        <v>83</v>
      </c>
      <c r="P4" s="614" t="s">
        <v>84</v>
      </c>
      <c r="Q4" s="615" t="s">
        <v>86</v>
      </c>
      <c r="R4" s="601" t="s">
        <v>54</v>
      </c>
      <c r="S4" s="602" t="s">
        <v>52</v>
      </c>
      <c r="T4" s="601" t="s">
        <v>54</v>
      </c>
      <c r="U4" s="602" t="s">
        <v>52</v>
      </c>
      <c r="V4" s="601" t="s">
        <v>54</v>
      </c>
      <c r="W4" s="602" t="s">
        <v>52</v>
      </c>
      <c r="X4" s="615" t="s">
        <v>87</v>
      </c>
      <c r="Y4" s="615" t="s">
        <v>87</v>
      </c>
      <c r="Z4" s="616" t="s">
        <v>78</v>
      </c>
      <c r="AA4" s="601"/>
      <c r="AB4" s="601"/>
      <c r="AC4" s="602"/>
      <c r="AD4" s="602" t="s">
        <v>96</v>
      </c>
      <c r="AE4" s="602" t="s">
        <v>95</v>
      </c>
      <c r="AF4" s="601" t="s">
        <v>97</v>
      </c>
      <c r="AG4" s="601" t="s">
        <v>639</v>
      </c>
      <c r="AH4" s="601" t="s">
        <v>640</v>
      </c>
      <c r="AI4" s="611" t="s">
        <v>641</v>
      </c>
      <c r="AJ4" s="611" t="s">
        <v>71</v>
      </c>
      <c r="AK4" s="601" t="s">
        <v>98</v>
      </c>
      <c r="AL4" s="601" t="s">
        <v>53</v>
      </c>
      <c r="AM4" s="611" t="s">
        <v>39</v>
      </c>
      <c r="AN4" s="743"/>
      <c r="AO4" s="617" t="s">
        <v>62</v>
      </c>
      <c r="AP4" s="618" t="s">
        <v>40</v>
      </c>
      <c r="AQ4" s="618" t="s">
        <v>47</v>
      </c>
      <c r="AR4" s="618" t="s">
        <v>60</v>
      </c>
      <c r="AS4" s="619" t="s">
        <v>45</v>
      </c>
      <c r="AT4" s="620" t="s">
        <v>58</v>
      </c>
      <c r="AU4" s="621" t="s">
        <v>59</v>
      </c>
      <c r="AW4" s="623"/>
      <c r="AX4" s="623"/>
      <c r="BA4" s="127" t="s">
        <v>103</v>
      </c>
      <c r="BB4" s="128" t="s">
        <v>90</v>
      </c>
      <c r="BC4" s="128" t="s">
        <v>91</v>
      </c>
      <c r="BD4" s="129" t="s">
        <v>37</v>
      </c>
      <c r="BE4" s="129" t="s">
        <v>44</v>
      </c>
      <c r="BF4" s="129" t="s">
        <v>33</v>
      </c>
      <c r="BG4" s="129" t="s">
        <v>22</v>
      </c>
      <c r="BH4" s="130" t="s">
        <v>282</v>
      </c>
      <c r="BI4" s="561" t="s">
        <v>613</v>
      </c>
      <c r="BJ4" s="131" t="s">
        <v>611</v>
      </c>
      <c r="BK4" s="132" t="s">
        <v>51</v>
      </c>
      <c r="BL4" s="132" t="s">
        <v>49</v>
      </c>
      <c r="BM4" s="132" t="s">
        <v>110</v>
      </c>
      <c r="BN4" s="133" t="s">
        <v>85</v>
      </c>
      <c r="BO4" s="134" t="s">
        <v>83</v>
      </c>
      <c r="BP4" s="134" t="s">
        <v>84</v>
      </c>
      <c r="BQ4" s="551" t="s">
        <v>86</v>
      </c>
      <c r="BR4" s="556" t="s">
        <v>54</v>
      </c>
      <c r="BS4" s="557" t="s">
        <v>52</v>
      </c>
      <c r="BT4" s="553" t="s">
        <v>54</v>
      </c>
      <c r="BU4" s="135" t="s">
        <v>52</v>
      </c>
      <c r="BV4" s="129" t="s">
        <v>54</v>
      </c>
      <c r="BW4" s="135" t="s">
        <v>52</v>
      </c>
      <c r="BX4" s="136" t="s">
        <v>87</v>
      </c>
      <c r="BY4" s="136" t="s">
        <v>87</v>
      </c>
      <c r="BZ4" s="137" t="s">
        <v>78</v>
      </c>
      <c r="CA4" s="138" t="s">
        <v>96</v>
      </c>
      <c r="CB4" s="138" t="s">
        <v>95</v>
      </c>
      <c r="CC4" s="573" t="s">
        <v>423</v>
      </c>
      <c r="CD4" s="139" t="s">
        <v>97</v>
      </c>
      <c r="CE4" s="139" t="s">
        <v>53</v>
      </c>
      <c r="CF4" s="140" t="s">
        <v>24</v>
      </c>
      <c r="CG4" s="140" t="s">
        <v>71</v>
      </c>
      <c r="CH4" s="139" t="s">
        <v>98</v>
      </c>
      <c r="CI4" s="139" t="s">
        <v>53</v>
      </c>
      <c r="CJ4" s="141" t="s">
        <v>39</v>
      </c>
      <c r="CK4" s="147" t="s">
        <v>62</v>
      </c>
      <c r="CL4" s="148" t="s">
        <v>40</v>
      </c>
      <c r="CM4" s="148" t="s">
        <v>47</v>
      </c>
      <c r="CN4" s="148" t="s">
        <v>60</v>
      </c>
      <c r="CO4" s="149" t="s">
        <v>45</v>
      </c>
      <c r="CP4" s="548" t="s">
        <v>58</v>
      </c>
      <c r="CQ4" s="549" t="s">
        <v>59</v>
      </c>
      <c r="CR4" s="150" t="s">
        <v>99</v>
      </c>
    </row>
    <row r="5" spans="1:96" ht="50.1" customHeight="1">
      <c r="A5" s="625"/>
      <c r="B5" s="625"/>
      <c r="C5" s="625"/>
      <c r="D5" s="625"/>
      <c r="E5" s="625"/>
      <c r="F5" s="625"/>
      <c r="G5" s="625"/>
      <c r="H5" s="628"/>
      <c r="I5" s="629"/>
      <c r="J5" s="630"/>
      <c r="K5" s="631"/>
      <c r="L5" s="631"/>
      <c r="M5" s="632"/>
      <c r="N5" s="711"/>
      <c r="O5" s="712"/>
      <c r="P5" s="712"/>
      <c r="Q5" s="713"/>
      <c r="R5" s="714"/>
      <c r="S5" s="715"/>
      <c r="T5" s="716"/>
      <c r="U5" s="717"/>
      <c r="V5" s="716"/>
      <c r="W5" s="717"/>
      <c r="X5" s="717"/>
      <c r="Y5" s="717"/>
      <c r="Z5" s="718"/>
      <c r="AA5" s="714"/>
      <c r="AB5" s="719"/>
      <c r="AC5" s="717"/>
      <c r="AD5" s="717"/>
      <c r="AE5" s="720"/>
      <c r="AF5" s="633"/>
      <c r="AG5" s="633"/>
      <c r="AH5" s="634"/>
      <c r="AI5" s="629"/>
      <c r="AJ5" s="630"/>
      <c r="AK5" s="633"/>
      <c r="AL5" s="635"/>
      <c r="AM5" s="635"/>
      <c r="AN5" s="636"/>
      <c r="AO5" s="637"/>
      <c r="AP5" s="638"/>
      <c r="AQ5" s="639"/>
      <c r="AR5" s="639"/>
      <c r="AS5" s="638"/>
      <c r="AT5" s="640"/>
      <c r="AU5" s="640"/>
      <c r="BA5" s="579">
        <v>1</v>
      </c>
      <c r="BS5" s="579">
        <v>0</v>
      </c>
      <c r="BU5" s="579">
        <v>0</v>
      </c>
      <c r="BW5" s="579">
        <v>0</v>
      </c>
      <c r="BX5" s="579">
        <v>0</v>
      </c>
      <c r="BY5" s="579">
        <v>0</v>
      </c>
      <c r="BZ5" s="579" t="e">
        <v>#DIV/0!</v>
      </c>
      <c r="CA5" s="579">
        <v>0</v>
      </c>
      <c r="CB5" s="579">
        <v>0</v>
      </c>
    </row>
    <row r="6" spans="1:96" ht="50.1" customHeight="1">
      <c r="A6" s="624"/>
      <c r="B6" s="625"/>
      <c r="C6" s="625"/>
      <c r="D6" s="626"/>
      <c r="E6" s="626"/>
      <c r="F6" s="626"/>
      <c r="G6" s="627"/>
      <c r="H6" s="628"/>
      <c r="I6" s="629"/>
      <c r="J6" s="630"/>
      <c r="K6" s="631"/>
      <c r="L6" s="631"/>
      <c r="M6" s="632"/>
      <c r="N6" s="711"/>
      <c r="O6" s="712"/>
      <c r="P6" s="712"/>
      <c r="Q6" s="713"/>
      <c r="R6" s="714"/>
      <c r="S6" s="715"/>
      <c r="T6" s="716"/>
      <c r="U6" s="717"/>
      <c r="V6" s="716"/>
      <c r="W6" s="717"/>
      <c r="X6" s="717"/>
      <c r="Y6" s="717"/>
      <c r="Z6" s="718"/>
      <c r="AA6" s="714"/>
      <c r="AB6" s="719"/>
      <c r="AC6" s="717"/>
      <c r="AD6" s="717"/>
      <c r="AE6" s="720"/>
      <c r="AF6" s="633"/>
      <c r="AG6" s="633"/>
      <c r="AH6" s="634"/>
      <c r="AI6" s="629"/>
      <c r="AJ6" s="630"/>
      <c r="AK6" s="635"/>
      <c r="AL6" s="635"/>
      <c r="AM6" s="635"/>
      <c r="AN6" s="636"/>
      <c r="AO6" s="637"/>
      <c r="AP6" s="638"/>
      <c r="AQ6" s="639"/>
      <c r="AR6" s="639"/>
      <c r="AS6" s="638"/>
      <c r="AT6" s="640"/>
      <c r="AU6" s="640"/>
      <c r="BA6" s="579">
        <v>2</v>
      </c>
      <c r="BS6" s="579">
        <v>0</v>
      </c>
      <c r="BU6" s="579">
        <v>0</v>
      </c>
      <c r="BW6" s="579">
        <v>0</v>
      </c>
      <c r="BX6" s="579">
        <v>0</v>
      </c>
      <c r="BY6" s="579">
        <v>0</v>
      </c>
      <c r="BZ6" s="579" t="e">
        <v>#DIV/0!</v>
      </c>
      <c r="CA6" s="579">
        <v>0</v>
      </c>
      <c r="CB6" s="579">
        <v>0</v>
      </c>
    </row>
    <row r="7" spans="1:96" ht="50.1" customHeight="1">
      <c r="A7" s="624"/>
      <c r="B7" s="625"/>
      <c r="C7" s="625"/>
      <c r="D7" s="626"/>
      <c r="E7" s="626"/>
      <c r="F7" s="626"/>
      <c r="G7" s="627"/>
      <c r="H7" s="628"/>
      <c r="I7" s="629"/>
      <c r="J7" s="630"/>
      <c r="K7" s="631"/>
      <c r="L7" s="631"/>
      <c r="M7" s="632"/>
      <c r="N7" s="711"/>
      <c r="O7" s="712"/>
      <c r="P7" s="712"/>
      <c r="Q7" s="713"/>
      <c r="R7" s="714"/>
      <c r="S7" s="715"/>
      <c r="T7" s="716"/>
      <c r="U7" s="717"/>
      <c r="V7" s="716"/>
      <c r="W7" s="717"/>
      <c r="X7" s="717"/>
      <c r="Y7" s="717"/>
      <c r="Z7" s="718"/>
      <c r="AA7" s="714"/>
      <c r="AB7" s="719"/>
      <c r="AC7" s="717"/>
      <c r="AD7" s="717"/>
      <c r="AE7" s="720"/>
      <c r="AF7" s="633"/>
      <c r="AG7" s="633"/>
      <c r="AH7" s="634"/>
      <c r="AI7" s="629"/>
      <c r="AJ7" s="630"/>
      <c r="AK7" s="635"/>
      <c r="AL7" s="635"/>
      <c r="AM7" s="635"/>
      <c r="AN7" s="636"/>
      <c r="AO7" s="637"/>
      <c r="AP7" s="638"/>
      <c r="AQ7" s="639"/>
      <c r="AR7" s="639"/>
      <c r="AS7" s="638"/>
      <c r="AT7" s="640"/>
      <c r="AU7" s="640"/>
      <c r="BA7" s="579">
        <v>3</v>
      </c>
      <c r="BS7" s="579">
        <v>0</v>
      </c>
      <c r="BU7" s="579">
        <v>0</v>
      </c>
      <c r="BW7" s="579">
        <v>0</v>
      </c>
      <c r="BX7" s="579">
        <v>0</v>
      </c>
      <c r="BY7" s="579">
        <v>0</v>
      </c>
      <c r="BZ7" s="579" t="e">
        <v>#DIV/0!</v>
      </c>
      <c r="CA7" s="579">
        <v>0</v>
      </c>
      <c r="CB7" s="579">
        <v>0</v>
      </c>
    </row>
    <row r="8" spans="1:96" ht="50.1" customHeight="1">
      <c r="A8" s="624"/>
      <c r="B8" s="625"/>
      <c r="C8" s="625"/>
      <c r="D8" s="626"/>
      <c r="E8" s="626"/>
      <c r="F8" s="626"/>
      <c r="G8" s="627"/>
      <c r="H8" s="628"/>
      <c r="I8" s="629"/>
      <c r="J8" s="630"/>
      <c r="K8" s="631"/>
      <c r="L8" s="631"/>
      <c r="M8" s="632"/>
      <c r="N8" s="711"/>
      <c r="O8" s="712"/>
      <c r="P8" s="712"/>
      <c r="Q8" s="713"/>
      <c r="R8" s="714"/>
      <c r="S8" s="715"/>
      <c r="T8" s="716"/>
      <c r="U8" s="717"/>
      <c r="V8" s="716"/>
      <c r="W8" s="717"/>
      <c r="X8" s="717"/>
      <c r="Y8" s="717"/>
      <c r="Z8" s="718"/>
      <c r="AA8" s="714"/>
      <c r="AB8" s="719"/>
      <c r="AC8" s="717"/>
      <c r="AD8" s="717"/>
      <c r="AE8" s="720"/>
      <c r="AF8" s="633"/>
      <c r="AG8" s="633"/>
      <c r="AH8" s="634"/>
      <c r="AI8" s="629"/>
      <c r="AJ8" s="630"/>
      <c r="AK8" s="635"/>
      <c r="AL8" s="635"/>
      <c r="AM8" s="635"/>
      <c r="AN8" s="636"/>
      <c r="AO8" s="637"/>
      <c r="AP8" s="638"/>
      <c r="AQ8" s="639"/>
      <c r="AR8" s="639"/>
      <c r="AS8" s="638"/>
      <c r="AT8" s="640"/>
      <c r="AU8" s="640"/>
      <c r="BA8" s="579">
        <v>4</v>
      </c>
      <c r="BS8" s="579">
        <v>0</v>
      </c>
      <c r="BU8" s="579">
        <v>0</v>
      </c>
      <c r="BW8" s="579">
        <v>0</v>
      </c>
      <c r="BX8" s="579">
        <v>0</v>
      </c>
      <c r="BY8" s="579">
        <v>0</v>
      </c>
      <c r="BZ8" s="579" t="e">
        <v>#DIV/0!</v>
      </c>
      <c r="CA8" s="579">
        <v>0</v>
      </c>
      <c r="CB8" s="579">
        <v>0</v>
      </c>
    </row>
    <row r="9" spans="1:96" ht="50.1" customHeight="1">
      <c r="A9" s="624"/>
      <c r="B9" s="625"/>
      <c r="C9" s="625"/>
      <c r="D9" s="626"/>
      <c r="E9" s="626"/>
      <c r="F9" s="626"/>
      <c r="G9" s="627"/>
      <c r="H9" s="628"/>
      <c r="I9" s="629"/>
      <c r="J9" s="630"/>
      <c r="K9" s="631"/>
      <c r="L9" s="631"/>
      <c r="M9" s="632"/>
      <c r="N9" s="711"/>
      <c r="O9" s="712"/>
      <c r="P9" s="712"/>
      <c r="Q9" s="713"/>
      <c r="R9" s="714"/>
      <c r="S9" s="715"/>
      <c r="T9" s="716"/>
      <c r="U9" s="717"/>
      <c r="V9" s="716"/>
      <c r="W9" s="717"/>
      <c r="X9" s="717"/>
      <c r="Y9" s="717"/>
      <c r="Z9" s="718"/>
      <c r="AA9" s="714"/>
      <c r="AB9" s="719"/>
      <c r="AC9" s="717"/>
      <c r="AD9" s="717"/>
      <c r="AE9" s="720"/>
      <c r="AF9" s="633"/>
      <c r="AG9" s="633"/>
      <c r="AH9" s="634"/>
      <c r="AI9" s="629"/>
      <c r="AJ9" s="630"/>
      <c r="AK9" s="635"/>
      <c r="AL9" s="635"/>
      <c r="AM9" s="635"/>
      <c r="AN9" s="636"/>
      <c r="AO9" s="637"/>
      <c r="AP9" s="638"/>
      <c r="AQ9" s="639"/>
      <c r="AR9" s="639"/>
      <c r="AS9" s="638"/>
      <c r="AT9" s="640"/>
      <c r="AU9" s="640"/>
      <c r="BA9" s="579">
        <v>5</v>
      </c>
      <c r="BS9" s="579">
        <v>0</v>
      </c>
      <c r="BU9" s="579">
        <v>0</v>
      </c>
      <c r="BW9" s="579">
        <v>0</v>
      </c>
      <c r="BX9" s="579">
        <v>0</v>
      </c>
      <c r="BY9" s="579">
        <v>0</v>
      </c>
      <c r="BZ9" s="579" t="e">
        <v>#DIV/0!</v>
      </c>
      <c r="CA9" s="579">
        <v>0</v>
      </c>
      <c r="CB9" s="579">
        <v>0</v>
      </c>
    </row>
    <row r="10" spans="1:96" ht="50.1" customHeight="1">
      <c r="A10" s="624"/>
      <c r="B10" s="625"/>
      <c r="C10" s="625"/>
      <c r="D10" s="626"/>
      <c r="E10" s="626"/>
      <c r="F10" s="626"/>
      <c r="G10" s="627"/>
      <c r="H10" s="628"/>
      <c r="I10" s="629"/>
      <c r="J10" s="630"/>
      <c r="K10" s="631"/>
      <c r="L10" s="631"/>
      <c r="M10" s="632"/>
      <c r="N10" s="711"/>
      <c r="O10" s="712"/>
      <c r="P10" s="712"/>
      <c r="Q10" s="713"/>
      <c r="R10" s="714"/>
      <c r="S10" s="715"/>
      <c r="T10" s="716"/>
      <c r="U10" s="717"/>
      <c r="V10" s="716"/>
      <c r="W10" s="717"/>
      <c r="X10" s="717"/>
      <c r="Y10" s="717"/>
      <c r="Z10" s="718"/>
      <c r="AA10" s="714"/>
      <c r="AB10" s="719"/>
      <c r="AC10" s="717"/>
      <c r="AD10" s="717"/>
      <c r="AE10" s="720"/>
      <c r="AF10" s="633"/>
      <c r="AG10" s="633"/>
      <c r="AH10" s="634"/>
      <c r="AI10" s="629"/>
      <c r="AJ10" s="630"/>
      <c r="AK10" s="635"/>
      <c r="AL10" s="635"/>
      <c r="AM10" s="635"/>
      <c r="AN10" s="636"/>
      <c r="AO10" s="637"/>
      <c r="AP10" s="638"/>
      <c r="AQ10" s="639"/>
      <c r="AR10" s="639"/>
      <c r="AS10" s="638"/>
      <c r="AT10" s="640"/>
      <c r="AU10" s="640"/>
      <c r="BA10" s="579">
        <v>6</v>
      </c>
      <c r="BS10" s="579">
        <v>0</v>
      </c>
      <c r="BU10" s="579">
        <v>0</v>
      </c>
      <c r="BW10" s="579">
        <v>0</v>
      </c>
      <c r="BX10" s="579">
        <v>0</v>
      </c>
      <c r="BY10" s="579">
        <v>0</v>
      </c>
      <c r="BZ10" s="579" t="e">
        <v>#DIV/0!</v>
      </c>
      <c r="CA10" s="579">
        <v>0</v>
      </c>
      <c r="CB10" s="579">
        <v>0</v>
      </c>
    </row>
    <row r="11" spans="1:96" ht="50.1" customHeight="1">
      <c r="A11" s="624"/>
      <c r="B11" s="625"/>
      <c r="C11" s="625"/>
      <c r="D11" s="626"/>
      <c r="E11" s="626"/>
      <c r="F11" s="626"/>
      <c r="G11" s="627"/>
      <c r="H11" s="628"/>
      <c r="I11" s="629"/>
      <c r="J11" s="630"/>
      <c r="K11" s="631"/>
      <c r="L11" s="631"/>
      <c r="M11" s="632"/>
      <c r="N11" s="711"/>
      <c r="O11" s="712"/>
      <c r="P11" s="712"/>
      <c r="Q11" s="713"/>
      <c r="R11" s="714"/>
      <c r="S11" s="715"/>
      <c r="T11" s="716"/>
      <c r="U11" s="717"/>
      <c r="V11" s="716"/>
      <c r="W11" s="717"/>
      <c r="X11" s="717"/>
      <c r="Y11" s="717"/>
      <c r="Z11" s="718"/>
      <c r="AA11" s="714"/>
      <c r="AB11" s="719"/>
      <c r="AC11" s="717"/>
      <c r="AD11" s="717"/>
      <c r="AE11" s="720"/>
      <c r="AF11" s="633"/>
      <c r="AG11" s="633"/>
      <c r="AH11" s="633"/>
      <c r="AI11" s="629"/>
      <c r="AJ11" s="630"/>
      <c r="AK11" s="635"/>
      <c r="AL11" s="635"/>
      <c r="AM11" s="635"/>
      <c r="AN11" s="636"/>
      <c r="AO11" s="637"/>
      <c r="AP11" s="638"/>
      <c r="AQ11" s="639"/>
      <c r="AR11" s="639"/>
      <c r="AS11" s="638"/>
      <c r="AT11" s="640"/>
      <c r="AU11" s="640"/>
      <c r="BA11" s="579">
        <v>7</v>
      </c>
      <c r="BS11" s="579">
        <v>0</v>
      </c>
      <c r="BU11" s="579">
        <v>0</v>
      </c>
      <c r="BW11" s="579">
        <v>0</v>
      </c>
      <c r="BX11" s="579">
        <v>0</v>
      </c>
      <c r="BY11" s="579">
        <v>0</v>
      </c>
      <c r="BZ11" s="579" t="e">
        <v>#DIV/0!</v>
      </c>
      <c r="CA11" s="579">
        <v>0</v>
      </c>
      <c r="CB11" s="579">
        <v>0</v>
      </c>
    </row>
    <row r="12" spans="1:96" ht="50.1" customHeight="1">
      <c r="A12" s="624"/>
      <c r="B12" s="625"/>
      <c r="C12" s="625"/>
      <c r="D12" s="626"/>
      <c r="E12" s="626"/>
      <c r="F12" s="626"/>
      <c r="G12" s="627"/>
      <c r="H12" s="628"/>
      <c r="I12" s="629"/>
      <c r="J12" s="630"/>
      <c r="K12" s="631"/>
      <c r="L12" s="631"/>
      <c r="M12" s="632"/>
      <c r="N12" s="711"/>
      <c r="O12" s="712"/>
      <c r="P12" s="712"/>
      <c r="Q12" s="713"/>
      <c r="R12" s="714"/>
      <c r="S12" s="715"/>
      <c r="T12" s="716"/>
      <c r="U12" s="717"/>
      <c r="V12" s="716"/>
      <c r="W12" s="717"/>
      <c r="X12" s="717"/>
      <c r="Y12" s="717"/>
      <c r="Z12" s="718"/>
      <c r="AA12" s="714"/>
      <c r="AB12" s="719"/>
      <c r="AC12" s="717"/>
      <c r="AD12" s="717"/>
      <c r="AE12" s="720"/>
      <c r="AF12" s="633"/>
      <c r="AG12" s="633"/>
      <c r="AH12" s="633"/>
      <c r="AI12" s="629"/>
      <c r="AJ12" s="630"/>
      <c r="AK12" s="635"/>
      <c r="AL12" s="635"/>
      <c r="AM12" s="635"/>
      <c r="AN12" s="636"/>
      <c r="AO12" s="637"/>
      <c r="AP12" s="638"/>
      <c r="AQ12" s="639"/>
      <c r="AR12" s="639"/>
      <c r="AS12" s="638"/>
      <c r="AT12" s="640"/>
      <c r="AU12" s="640"/>
      <c r="BA12" s="579">
        <v>8</v>
      </c>
      <c r="BS12" s="579">
        <v>0</v>
      </c>
      <c r="BU12" s="579">
        <v>0</v>
      </c>
      <c r="BW12" s="579">
        <v>0</v>
      </c>
      <c r="BX12" s="579">
        <v>0</v>
      </c>
      <c r="BY12" s="579">
        <v>0</v>
      </c>
      <c r="BZ12" s="579" t="e">
        <v>#DIV/0!</v>
      </c>
      <c r="CA12" s="579">
        <v>0</v>
      </c>
      <c r="CB12" s="579">
        <v>0</v>
      </c>
    </row>
    <row r="13" spans="1:96" ht="50.1" customHeight="1">
      <c r="A13" s="624"/>
      <c r="B13" s="625"/>
      <c r="C13" s="625"/>
      <c r="D13" s="626"/>
      <c r="E13" s="626"/>
      <c r="F13" s="626"/>
      <c r="G13" s="627"/>
      <c r="H13" s="628"/>
      <c r="I13" s="629"/>
      <c r="J13" s="630"/>
      <c r="K13" s="631"/>
      <c r="L13" s="631"/>
      <c r="M13" s="632"/>
      <c r="N13" s="711"/>
      <c r="O13" s="712"/>
      <c r="P13" s="712"/>
      <c r="Q13" s="713"/>
      <c r="R13" s="714"/>
      <c r="S13" s="715"/>
      <c r="T13" s="716"/>
      <c r="U13" s="717"/>
      <c r="V13" s="716"/>
      <c r="W13" s="717"/>
      <c r="X13" s="717"/>
      <c r="Y13" s="717"/>
      <c r="Z13" s="718"/>
      <c r="AA13" s="714"/>
      <c r="AB13" s="719"/>
      <c r="AC13" s="717"/>
      <c r="AD13" s="717"/>
      <c r="AE13" s="720"/>
      <c r="AF13" s="633"/>
      <c r="AG13" s="633"/>
      <c r="AH13" s="634"/>
      <c r="AI13" s="629"/>
      <c r="AJ13" s="630"/>
      <c r="AK13" s="635"/>
      <c r="AL13" s="635"/>
      <c r="AM13" s="635"/>
      <c r="AN13" s="636"/>
      <c r="AO13" s="637"/>
      <c r="AP13" s="638"/>
      <c r="AQ13" s="639"/>
      <c r="AR13" s="639"/>
      <c r="AS13" s="638"/>
      <c r="AT13" s="640"/>
      <c r="AU13" s="640"/>
      <c r="BA13" s="579">
        <v>9</v>
      </c>
      <c r="BS13" s="579">
        <v>0</v>
      </c>
      <c r="BU13" s="579">
        <v>0</v>
      </c>
      <c r="BW13" s="579">
        <v>0</v>
      </c>
      <c r="BX13" s="579">
        <v>0</v>
      </c>
      <c r="BY13" s="579">
        <v>0</v>
      </c>
      <c r="BZ13" s="579" t="e">
        <v>#DIV/0!</v>
      </c>
      <c r="CA13" s="579">
        <v>0</v>
      </c>
      <c r="CB13" s="579">
        <v>0</v>
      </c>
    </row>
    <row r="14" spans="1:96" ht="50.1" customHeight="1">
      <c r="A14" s="624"/>
      <c r="B14" s="625"/>
      <c r="C14" s="625"/>
      <c r="D14" s="626"/>
      <c r="E14" s="626"/>
      <c r="F14" s="626"/>
      <c r="G14" s="627"/>
      <c r="H14" s="628"/>
      <c r="I14" s="629"/>
      <c r="J14" s="630"/>
      <c r="K14" s="631"/>
      <c r="L14" s="631"/>
      <c r="M14" s="632"/>
      <c r="N14" s="711"/>
      <c r="O14" s="712"/>
      <c r="P14" s="712"/>
      <c r="Q14" s="713"/>
      <c r="R14" s="714"/>
      <c r="S14" s="715"/>
      <c r="T14" s="716"/>
      <c r="U14" s="717"/>
      <c r="V14" s="716"/>
      <c r="W14" s="717"/>
      <c r="X14" s="717"/>
      <c r="Y14" s="717"/>
      <c r="Z14" s="718"/>
      <c r="AA14" s="714"/>
      <c r="AB14" s="719"/>
      <c r="AC14" s="717"/>
      <c r="AD14" s="717"/>
      <c r="AE14" s="720"/>
      <c r="AF14" s="633"/>
      <c r="AG14" s="633"/>
      <c r="AH14" s="634"/>
      <c r="AI14" s="629"/>
      <c r="AJ14" s="630"/>
      <c r="AK14" s="635"/>
      <c r="AL14" s="635"/>
      <c r="AM14" s="635"/>
      <c r="AN14" s="636"/>
      <c r="AO14" s="637"/>
      <c r="AP14" s="638"/>
      <c r="AQ14" s="639"/>
      <c r="AR14" s="639"/>
      <c r="AS14" s="638"/>
      <c r="AT14" s="640"/>
      <c r="AU14" s="640"/>
      <c r="BA14" s="579">
        <v>10</v>
      </c>
      <c r="BS14" s="579">
        <v>0</v>
      </c>
      <c r="BU14" s="579">
        <v>0</v>
      </c>
      <c r="BW14" s="579">
        <v>0</v>
      </c>
      <c r="BX14" s="579">
        <v>0</v>
      </c>
      <c r="BY14" s="579">
        <v>0</v>
      </c>
      <c r="BZ14" s="579" t="e">
        <v>#DIV/0!</v>
      </c>
      <c r="CA14" s="579">
        <v>0</v>
      </c>
      <c r="CB14" s="579">
        <v>0</v>
      </c>
    </row>
    <row r="15" spans="1:96" ht="50.1" customHeight="1">
      <c r="A15" s="624"/>
      <c r="B15" s="625"/>
      <c r="C15" s="625"/>
      <c r="D15" s="626"/>
      <c r="E15" s="626"/>
      <c r="F15" s="626"/>
      <c r="G15" s="627"/>
      <c r="H15" s="628"/>
      <c r="I15" s="629"/>
      <c r="J15" s="630"/>
      <c r="K15" s="631"/>
      <c r="L15" s="631"/>
      <c r="M15" s="632"/>
      <c r="N15" s="711"/>
      <c r="O15" s="712"/>
      <c r="P15" s="712"/>
      <c r="Q15" s="713"/>
      <c r="R15" s="714"/>
      <c r="S15" s="715"/>
      <c r="T15" s="716"/>
      <c r="U15" s="717"/>
      <c r="V15" s="716"/>
      <c r="W15" s="717"/>
      <c r="X15" s="717"/>
      <c r="Y15" s="717"/>
      <c r="Z15" s="718"/>
      <c r="AA15" s="714"/>
      <c r="AB15" s="719"/>
      <c r="AC15" s="717"/>
      <c r="AD15" s="717"/>
      <c r="AE15" s="720"/>
      <c r="AF15" s="633"/>
      <c r="AG15" s="633"/>
      <c r="AH15" s="633"/>
      <c r="AI15" s="629"/>
      <c r="AJ15" s="630"/>
      <c r="AK15" s="635"/>
      <c r="AL15" s="635"/>
      <c r="AM15" s="635"/>
      <c r="AN15" s="636"/>
      <c r="AO15" s="637"/>
      <c r="AP15" s="638"/>
      <c r="AQ15" s="639"/>
      <c r="AR15" s="639"/>
      <c r="AS15" s="638"/>
      <c r="AT15" s="640"/>
      <c r="AU15" s="640"/>
      <c r="BS15" s="579">
        <v>0</v>
      </c>
      <c r="BU15" s="579">
        <v>0</v>
      </c>
      <c r="BW15" s="579">
        <v>0</v>
      </c>
      <c r="BX15" s="579">
        <v>0</v>
      </c>
      <c r="BY15" s="579">
        <v>0</v>
      </c>
      <c r="BZ15" s="579" t="e">
        <v>#DIV/0!</v>
      </c>
      <c r="CA15" s="579">
        <v>0</v>
      </c>
      <c r="CB15" s="579">
        <v>0</v>
      </c>
    </row>
    <row r="16" spans="1:96" ht="50.1" customHeight="1">
      <c r="A16" s="624"/>
      <c r="B16" s="625"/>
      <c r="C16" s="625"/>
      <c r="D16" s="626"/>
      <c r="E16" s="626"/>
      <c r="F16" s="626"/>
      <c r="G16" s="627"/>
      <c r="H16" s="628"/>
      <c r="I16" s="629"/>
      <c r="J16" s="630"/>
      <c r="K16" s="631"/>
      <c r="L16" s="631"/>
      <c r="M16" s="632"/>
      <c r="N16" s="711"/>
      <c r="O16" s="712"/>
      <c r="P16" s="712"/>
      <c r="Q16" s="713"/>
      <c r="R16" s="714"/>
      <c r="S16" s="715"/>
      <c r="T16" s="716"/>
      <c r="U16" s="717"/>
      <c r="V16" s="716"/>
      <c r="W16" s="717"/>
      <c r="X16" s="717"/>
      <c r="Y16" s="717"/>
      <c r="Z16" s="718"/>
      <c r="AA16" s="714"/>
      <c r="AB16" s="719"/>
      <c r="AC16" s="717"/>
      <c r="AD16" s="717"/>
      <c r="AE16" s="720"/>
      <c r="AF16" s="633"/>
      <c r="AG16" s="633"/>
      <c r="AH16" s="634"/>
      <c r="AI16" s="629"/>
      <c r="AJ16" s="630"/>
      <c r="AK16" s="635"/>
      <c r="AL16" s="635"/>
      <c r="AM16" s="635"/>
      <c r="AN16" s="636"/>
      <c r="AO16" s="637"/>
      <c r="AP16" s="638"/>
      <c r="AQ16" s="639"/>
      <c r="AR16" s="639"/>
      <c r="AS16" s="638"/>
      <c r="AT16" s="640"/>
      <c r="AU16" s="641"/>
      <c r="BS16" s="579">
        <v>0</v>
      </c>
      <c r="BU16" s="579">
        <v>0</v>
      </c>
      <c r="BW16" s="579">
        <v>0</v>
      </c>
      <c r="BX16" s="579">
        <v>0</v>
      </c>
      <c r="BY16" s="579">
        <v>0</v>
      </c>
      <c r="BZ16" s="579" t="e">
        <v>#DIV/0!</v>
      </c>
      <c r="CA16" s="579">
        <v>0</v>
      </c>
      <c r="CB16" s="579">
        <v>0</v>
      </c>
    </row>
    <row r="17" spans="1:80" ht="50.1" customHeight="1">
      <c r="A17" s="624"/>
      <c r="B17" s="625"/>
      <c r="C17" s="625"/>
      <c r="D17" s="626"/>
      <c r="E17" s="626"/>
      <c r="F17" s="626"/>
      <c r="G17" s="627"/>
      <c r="H17" s="628"/>
      <c r="I17" s="642"/>
      <c r="J17" s="643"/>
      <c r="K17" s="631"/>
      <c r="L17" s="631"/>
      <c r="M17" s="632"/>
      <c r="N17" s="624"/>
      <c r="O17" s="712"/>
      <c r="P17" s="712"/>
      <c r="Q17" s="713"/>
      <c r="R17" s="714"/>
      <c r="S17" s="715"/>
      <c r="T17" s="716"/>
      <c r="U17" s="717"/>
      <c r="V17" s="716"/>
      <c r="W17" s="717"/>
      <c r="X17" s="717"/>
      <c r="Y17" s="717"/>
      <c r="Z17" s="718"/>
      <c r="AA17" s="714"/>
      <c r="AB17" s="719"/>
      <c r="AC17" s="717"/>
      <c r="AD17" s="717"/>
      <c r="AE17" s="720"/>
      <c r="AF17" s="633"/>
      <c r="AG17" s="633"/>
      <c r="AH17" s="633"/>
      <c r="AI17" s="629"/>
      <c r="AJ17" s="630"/>
      <c r="AK17" s="635"/>
      <c r="AL17" s="635"/>
      <c r="AM17" s="635"/>
      <c r="AN17" s="636"/>
      <c r="AO17" s="637"/>
      <c r="AP17" s="638"/>
      <c r="AQ17" s="639"/>
      <c r="AR17" s="639"/>
      <c r="AS17" s="638"/>
      <c r="AT17" s="640"/>
      <c r="AU17" s="640"/>
      <c r="BS17" s="579">
        <v>0</v>
      </c>
      <c r="BU17" s="579">
        <v>0</v>
      </c>
      <c r="BW17" s="579">
        <v>0</v>
      </c>
      <c r="BX17" s="579">
        <v>0</v>
      </c>
      <c r="BY17" s="579">
        <v>0</v>
      </c>
      <c r="BZ17" s="579" t="e">
        <v>#DIV/0!</v>
      </c>
      <c r="CA17" s="579">
        <v>0</v>
      </c>
      <c r="CB17" s="579">
        <v>0</v>
      </c>
    </row>
    <row r="18" spans="1:80" ht="50.1" customHeight="1">
      <c r="A18" s="624"/>
      <c r="B18" s="625"/>
      <c r="C18" s="625"/>
      <c r="D18" s="626"/>
      <c r="E18" s="626"/>
      <c r="F18" s="626"/>
      <c r="G18" s="627"/>
      <c r="H18" s="628"/>
      <c r="I18" s="642"/>
      <c r="J18" s="643"/>
      <c r="K18" s="631"/>
      <c r="L18" s="631"/>
      <c r="M18" s="632"/>
      <c r="N18" s="624"/>
      <c r="O18" s="712"/>
      <c r="P18" s="712"/>
      <c r="Q18" s="713"/>
      <c r="R18" s="714"/>
      <c r="S18" s="715"/>
      <c r="T18" s="716"/>
      <c r="U18" s="717"/>
      <c r="V18" s="716"/>
      <c r="W18" s="717"/>
      <c r="X18" s="717"/>
      <c r="Y18" s="717"/>
      <c r="Z18" s="718"/>
      <c r="AA18" s="714"/>
      <c r="AB18" s="719"/>
      <c r="AC18" s="717"/>
      <c r="AD18" s="717"/>
      <c r="AE18" s="720"/>
      <c r="AF18" s="633"/>
      <c r="AG18" s="633"/>
      <c r="AH18" s="644"/>
      <c r="AI18" s="629"/>
      <c r="AJ18" s="630"/>
      <c r="AK18" s="635"/>
      <c r="AL18" s="635"/>
      <c r="AM18" s="635"/>
      <c r="AN18" s="645"/>
      <c r="AO18" s="637"/>
      <c r="AP18" s="638"/>
      <c r="AQ18" s="639"/>
      <c r="AR18" s="639"/>
      <c r="AS18" s="638"/>
      <c r="AT18" s="640"/>
      <c r="AU18" s="640"/>
      <c r="BS18" s="579">
        <v>0</v>
      </c>
      <c r="BU18" s="579">
        <v>0</v>
      </c>
      <c r="BW18" s="579">
        <v>0</v>
      </c>
      <c r="BX18" s="579">
        <v>0</v>
      </c>
      <c r="BY18" s="579">
        <v>0</v>
      </c>
      <c r="BZ18" s="579" t="e">
        <v>#DIV/0!</v>
      </c>
      <c r="CA18" s="579">
        <v>0</v>
      </c>
      <c r="CB18" s="579">
        <v>0</v>
      </c>
    </row>
    <row r="19" spans="1:80" ht="50.1" customHeight="1">
      <c r="A19" s="624"/>
      <c r="B19" s="625"/>
      <c r="C19" s="625"/>
      <c r="D19" s="626"/>
      <c r="E19" s="626"/>
      <c r="F19" s="626"/>
      <c r="G19" s="627"/>
      <c r="H19" s="628"/>
      <c r="I19" s="642"/>
      <c r="J19" s="643"/>
      <c r="K19" s="631"/>
      <c r="L19" s="631"/>
      <c r="M19" s="632"/>
      <c r="N19" s="624"/>
      <c r="O19" s="712"/>
      <c r="P19" s="712"/>
      <c r="Q19" s="713"/>
      <c r="R19" s="714"/>
      <c r="S19" s="715"/>
      <c r="T19" s="716"/>
      <c r="U19" s="717"/>
      <c r="V19" s="716"/>
      <c r="W19" s="717"/>
      <c r="X19" s="717"/>
      <c r="Y19" s="717"/>
      <c r="Z19" s="718"/>
      <c r="AA19" s="714"/>
      <c r="AB19" s="719"/>
      <c r="AC19" s="717"/>
      <c r="AD19" s="717"/>
      <c r="AE19" s="720"/>
      <c r="AF19" s="633"/>
      <c r="AG19" s="633"/>
      <c r="AH19" s="644"/>
      <c r="AI19" s="629"/>
      <c r="AJ19" s="630"/>
      <c r="AK19" s="635"/>
      <c r="AL19" s="635"/>
      <c r="AM19" s="635"/>
      <c r="AN19" s="636"/>
      <c r="AO19" s="637"/>
      <c r="AP19" s="638"/>
      <c r="AQ19" s="639"/>
      <c r="AR19" s="639"/>
      <c r="AS19" s="638"/>
      <c r="AT19" s="640"/>
      <c r="AU19" s="640"/>
      <c r="BS19" s="579">
        <v>0</v>
      </c>
      <c r="BU19" s="579">
        <v>0</v>
      </c>
      <c r="BW19" s="579">
        <v>0</v>
      </c>
      <c r="BX19" s="579">
        <v>0</v>
      </c>
      <c r="BY19" s="579">
        <v>0</v>
      </c>
      <c r="BZ19" s="579" t="e">
        <v>#DIV/0!</v>
      </c>
      <c r="CA19" s="579">
        <v>0</v>
      </c>
      <c r="CB19" s="579">
        <v>0</v>
      </c>
    </row>
    <row r="20" spans="1:80" ht="50.1" customHeight="1">
      <c r="A20" s="624"/>
      <c r="B20" s="625"/>
      <c r="C20" s="625"/>
      <c r="D20" s="626"/>
      <c r="E20" s="626"/>
      <c r="F20" s="626"/>
      <c r="G20" s="627"/>
      <c r="H20" s="628"/>
      <c r="I20" s="642"/>
      <c r="J20" s="643"/>
      <c r="K20" s="631"/>
      <c r="L20" s="631"/>
      <c r="M20" s="632"/>
      <c r="N20" s="624"/>
      <c r="O20" s="712"/>
      <c r="P20" s="712"/>
      <c r="Q20" s="713"/>
      <c r="R20" s="714"/>
      <c r="S20" s="715"/>
      <c r="T20" s="716"/>
      <c r="U20" s="717"/>
      <c r="V20" s="716"/>
      <c r="W20" s="717"/>
      <c r="X20" s="717"/>
      <c r="Y20" s="717"/>
      <c r="Z20" s="718"/>
      <c r="AA20" s="714"/>
      <c r="AB20" s="719"/>
      <c r="AC20" s="717"/>
      <c r="AD20" s="717"/>
      <c r="AE20" s="720"/>
      <c r="AF20" s="633"/>
      <c r="AG20" s="633"/>
      <c r="AH20" s="644"/>
      <c r="AI20" s="629"/>
      <c r="AJ20" s="630"/>
      <c r="AK20" s="635"/>
      <c r="AL20" s="635"/>
      <c r="AM20" s="635"/>
      <c r="AN20" s="636"/>
      <c r="AO20" s="637"/>
      <c r="AP20" s="638"/>
      <c r="AQ20" s="639"/>
      <c r="AR20" s="639"/>
      <c r="AS20" s="638"/>
      <c r="AT20" s="640"/>
      <c r="AU20" s="640"/>
      <c r="BS20" s="579">
        <v>0</v>
      </c>
      <c r="BU20" s="579">
        <v>0</v>
      </c>
      <c r="BW20" s="579">
        <v>0</v>
      </c>
      <c r="BX20" s="579">
        <v>0</v>
      </c>
      <c r="BY20" s="579">
        <v>0</v>
      </c>
      <c r="BZ20" s="579" t="e">
        <v>#DIV/0!</v>
      </c>
      <c r="CA20" s="579">
        <v>0</v>
      </c>
      <c r="CB20" s="579">
        <v>0</v>
      </c>
    </row>
    <row r="21" spans="1:80" ht="50.1" customHeight="1">
      <c r="A21" s="624"/>
      <c r="B21" s="625"/>
      <c r="C21" s="625"/>
      <c r="D21" s="626"/>
      <c r="E21" s="626"/>
      <c r="F21" s="626"/>
      <c r="G21" s="627"/>
      <c r="H21" s="628"/>
      <c r="I21" s="642"/>
      <c r="J21" s="643"/>
      <c r="K21" s="631"/>
      <c r="L21" s="631"/>
      <c r="M21" s="632"/>
      <c r="N21" s="624"/>
      <c r="O21" s="712"/>
      <c r="P21" s="712"/>
      <c r="Q21" s="713"/>
      <c r="R21" s="714"/>
      <c r="S21" s="715"/>
      <c r="T21" s="716"/>
      <c r="U21" s="717"/>
      <c r="V21" s="716"/>
      <c r="W21" s="717"/>
      <c r="X21" s="717"/>
      <c r="Y21" s="717"/>
      <c r="Z21" s="718"/>
      <c r="AA21" s="714"/>
      <c r="AB21" s="719"/>
      <c r="AC21" s="717"/>
      <c r="AD21" s="717"/>
      <c r="AE21" s="720"/>
      <c r="AF21" s="633"/>
      <c r="AG21" s="633"/>
      <c r="AH21" s="644"/>
      <c r="AI21" s="629"/>
      <c r="AJ21" s="630"/>
      <c r="AK21" s="635"/>
      <c r="AL21" s="635"/>
      <c r="AM21" s="635"/>
      <c r="AN21" s="636"/>
      <c r="AO21" s="637"/>
      <c r="AP21" s="638"/>
      <c r="AQ21" s="639"/>
      <c r="AR21" s="639"/>
      <c r="AS21" s="638"/>
      <c r="AT21" s="640"/>
      <c r="AU21" s="640"/>
      <c r="BS21" s="579">
        <v>0</v>
      </c>
      <c r="BU21" s="579">
        <v>0</v>
      </c>
      <c r="BW21" s="579">
        <v>0</v>
      </c>
      <c r="BX21" s="579">
        <v>0</v>
      </c>
      <c r="BY21" s="579">
        <v>0</v>
      </c>
      <c r="BZ21" s="579" t="e">
        <v>#DIV/0!</v>
      </c>
      <c r="CA21" s="579">
        <v>0</v>
      </c>
      <c r="CB21" s="579">
        <v>0</v>
      </c>
    </row>
    <row r="22" spans="1:80" ht="50.1" customHeight="1">
      <c r="A22" s="624"/>
      <c r="B22" s="625"/>
      <c r="C22" s="625"/>
      <c r="D22" s="626"/>
      <c r="E22" s="626"/>
      <c r="F22" s="626"/>
      <c r="G22" s="627"/>
      <c r="H22" s="628"/>
      <c r="I22" s="642"/>
      <c r="J22" s="643"/>
      <c r="K22" s="631"/>
      <c r="L22" s="631"/>
      <c r="M22" s="632"/>
      <c r="N22" s="624"/>
      <c r="O22" s="712"/>
      <c r="P22" s="712"/>
      <c r="Q22" s="713"/>
      <c r="R22" s="714"/>
      <c r="S22" s="715"/>
      <c r="T22" s="716"/>
      <c r="U22" s="717"/>
      <c r="V22" s="716"/>
      <c r="W22" s="717"/>
      <c r="X22" s="717"/>
      <c r="Y22" s="717"/>
      <c r="Z22" s="718"/>
      <c r="AA22" s="714"/>
      <c r="AB22" s="719"/>
      <c r="AC22" s="717"/>
      <c r="AD22" s="717"/>
      <c r="AE22" s="720"/>
      <c r="AF22" s="633"/>
      <c r="AG22" s="633"/>
      <c r="AH22" s="644"/>
      <c r="AI22" s="629"/>
      <c r="AJ22" s="630"/>
      <c r="AK22" s="635"/>
      <c r="AL22" s="635"/>
      <c r="AM22" s="635"/>
      <c r="AN22" s="636"/>
      <c r="AO22" s="637"/>
      <c r="AP22" s="638"/>
      <c r="AQ22" s="639"/>
      <c r="AR22" s="639"/>
      <c r="AS22" s="638"/>
      <c r="AT22" s="640"/>
      <c r="AU22" s="640"/>
      <c r="BA22" s="579">
        <v>11</v>
      </c>
      <c r="BS22" s="579">
        <v>0</v>
      </c>
      <c r="BU22" s="579">
        <v>0</v>
      </c>
      <c r="BW22" s="579">
        <v>0</v>
      </c>
      <c r="BX22" s="579">
        <v>0</v>
      </c>
      <c r="BY22" s="579">
        <v>0</v>
      </c>
      <c r="BZ22" s="579" t="e">
        <v>#DIV/0!</v>
      </c>
      <c r="CA22" s="579">
        <v>0</v>
      </c>
      <c r="CB22" s="579">
        <v>0</v>
      </c>
    </row>
    <row r="23" spans="1:80" ht="50.1" customHeight="1">
      <c r="A23" s="624"/>
      <c r="B23" s="625"/>
      <c r="C23" s="625"/>
      <c r="D23" s="626"/>
      <c r="E23" s="626"/>
      <c r="F23" s="626"/>
      <c r="G23" s="627"/>
      <c r="H23" s="628"/>
      <c r="I23" s="642"/>
      <c r="J23" s="643"/>
      <c r="K23" s="631"/>
      <c r="L23" s="631"/>
      <c r="M23" s="632"/>
      <c r="N23" s="624"/>
      <c r="O23" s="712"/>
      <c r="P23" s="712"/>
      <c r="Q23" s="713"/>
      <c r="R23" s="714"/>
      <c r="S23" s="715"/>
      <c r="T23" s="716"/>
      <c r="U23" s="717"/>
      <c r="V23" s="716"/>
      <c r="W23" s="717"/>
      <c r="X23" s="717"/>
      <c r="Y23" s="717"/>
      <c r="Z23" s="718"/>
      <c r="AA23" s="714"/>
      <c r="AB23" s="719"/>
      <c r="AC23" s="717"/>
      <c r="AD23" s="717"/>
      <c r="AE23" s="720"/>
      <c r="AF23" s="633"/>
      <c r="AG23" s="633"/>
      <c r="AH23" s="644"/>
      <c r="AI23" s="629"/>
      <c r="AJ23" s="630"/>
      <c r="AK23" s="635"/>
      <c r="AL23" s="635"/>
      <c r="AM23" s="635"/>
      <c r="AN23" s="636"/>
      <c r="AO23" s="637"/>
      <c r="AP23" s="638"/>
      <c r="AQ23" s="639"/>
      <c r="AR23" s="639"/>
      <c r="AS23" s="638"/>
      <c r="AT23" s="640"/>
      <c r="AU23" s="640"/>
      <c r="BA23" s="579">
        <v>12</v>
      </c>
      <c r="BS23" s="579">
        <v>0</v>
      </c>
      <c r="BU23" s="579">
        <v>0</v>
      </c>
      <c r="BW23" s="579">
        <v>0</v>
      </c>
      <c r="BX23" s="579">
        <v>0</v>
      </c>
      <c r="BY23" s="579">
        <v>0</v>
      </c>
      <c r="BZ23" s="579" t="e">
        <v>#DIV/0!</v>
      </c>
      <c r="CA23" s="579">
        <v>0</v>
      </c>
      <c r="CB23" s="579">
        <v>0</v>
      </c>
    </row>
    <row r="24" spans="1:80" ht="50.1" customHeight="1">
      <c r="A24" s="624"/>
      <c r="B24" s="625"/>
      <c r="C24" s="625"/>
      <c r="D24" s="626"/>
      <c r="E24" s="626"/>
      <c r="F24" s="626"/>
      <c r="G24" s="627"/>
      <c r="H24" s="628"/>
      <c r="I24" s="642"/>
      <c r="J24" s="643"/>
      <c r="K24" s="631"/>
      <c r="L24" s="631"/>
      <c r="M24" s="632"/>
      <c r="N24" s="624"/>
      <c r="O24" s="712"/>
      <c r="P24" s="712"/>
      <c r="Q24" s="713"/>
      <c r="R24" s="714"/>
      <c r="S24" s="715"/>
      <c r="T24" s="716"/>
      <c r="U24" s="717"/>
      <c r="V24" s="716"/>
      <c r="W24" s="717"/>
      <c r="X24" s="717"/>
      <c r="Y24" s="717"/>
      <c r="Z24" s="718"/>
      <c r="AA24" s="714"/>
      <c r="AB24" s="719"/>
      <c r="AC24" s="717"/>
      <c r="AD24" s="717"/>
      <c r="AE24" s="720"/>
      <c r="AF24" s="633"/>
      <c r="AG24" s="633"/>
      <c r="AH24" s="644"/>
      <c r="AI24" s="629"/>
      <c r="AJ24" s="630"/>
      <c r="AK24" s="635"/>
      <c r="AL24" s="635"/>
      <c r="AM24" s="635"/>
      <c r="AN24" s="636"/>
      <c r="AO24" s="637"/>
      <c r="AP24" s="638"/>
      <c r="AQ24" s="639"/>
      <c r="AR24" s="639"/>
      <c r="AS24" s="638"/>
      <c r="AT24" s="640"/>
      <c r="AU24" s="640"/>
      <c r="BS24" s="579">
        <v>0</v>
      </c>
      <c r="BU24" s="579">
        <v>0</v>
      </c>
      <c r="BW24" s="579">
        <v>0</v>
      </c>
      <c r="BX24" s="579">
        <v>0</v>
      </c>
      <c r="BY24" s="579">
        <v>0</v>
      </c>
      <c r="BZ24" s="579" t="e">
        <v>#DIV/0!</v>
      </c>
      <c r="CA24" s="579">
        <v>0</v>
      </c>
      <c r="CB24" s="579">
        <v>0</v>
      </c>
    </row>
    <row r="25" spans="1:80" ht="50.1" customHeight="1">
      <c r="A25" s="624"/>
      <c r="B25" s="625"/>
      <c r="C25" s="625"/>
      <c r="D25" s="626"/>
      <c r="E25" s="626"/>
      <c r="F25" s="626"/>
      <c r="G25" s="627"/>
      <c r="H25" s="628"/>
      <c r="I25" s="642"/>
      <c r="J25" s="643"/>
      <c r="K25" s="631"/>
      <c r="L25" s="631"/>
      <c r="M25" s="632"/>
      <c r="N25" s="624"/>
      <c r="O25" s="712"/>
      <c r="P25" s="712"/>
      <c r="Q25" s="713"/>
      <c r="R25" s="714"/>
      <c r="S25" s="715"/>
      <c r="T25" s="716"/>
      <c r="U25" s="717"/>
      <c r="V25" s="716"/>
      <c r="W25" s="717"/>
      <c r="X25" s="717"/>
      <c r="Y25" s="717"/>
      <c r="Z25" s="718"/>
      <c r="AA25" s="714"/>
      <c r="AB25" s="719"/>
      <c r="AC25" s="717"/>
      <c r="AD25" s="717"/>
      <c r="AE25" s="720"/>
      <c r="AF25" s="633"/>
      <c r="AG25" s="633"/>
      <c r="AH25" s="633"/>
      <c r="AI25" s="629"/>
      <c r="AJ25" s="630"/>
      <c r="AK25" s="635"/>
      <c r="AL25" s="635"/>
      <c r="AM25" s="635"/>
      <c r="AN25" s="636"/>
      <c r="AO25" s="637"/>
      <c r="AP25" s="638"/>
      <c r="AQ25" s="639"/>
      <c r="AR25" s="639"/>
      <c r="AS25" s="638"/>
      <c r="AT25" s="640"/>
      <c r="AU25" s="640"/>
      <c r="BA25" s="579">
        <v>13</v>
      </c>
      <c r="BS25" s="579">
        <v>0</v>
      </c>
      <c r="BU25" s="579">
        <v>0</v>
      </c>
      <c r="BW25" s="579">
        <v>0</v>
      </c>
      <c r="BX25" s="579">
        <v>0</v>
      </c>
      <c r="BY25" s="579">
        <v>0</v>
      </c>
      <c r="BZ25" s="579" t="e">
        <v>#DIV/0!</v>
      </c>
      <c r="CA25" s="579">
        <v>0</v>
      </c>
      <c r="CB25" s="579">
        <v>0</v>
      </c>
    </row>
    <row r="26" spans="1:80" ht="50.1" customHeight="1">
      <c r="A26" s="624"/>
      <c r="B26" s="625"/>
      <c r="C26" s="625"/>
      <c r="D26" s="626"/>
      <c r="E26" s="626"/>
      <c r="F26" s="626"/>
      <c r="G26" s="627"/>
      <c r="H26" s="628"/>
      <c r="I26" s="642"/>
      <c r="J26" s="643"/>
      <c r="K26" s="631"/>
      <c r="L26" s="631"/>
      <c r="M26" s="632"/>
      <c r="N26" s="624"/>
      <c r="O26" s="712"/>
      <c r="P26" s="712"/>
      <c r="Q26" s="713"/>
      <c r="R26" s="714"/>
      <c r="S26" s="715"/>
      <c r="T26" s="716"/>
      <c r="U26" s="717"/>
      <c r="V26" s="716"/>
      <c r="W26" s="717"/>
      <c r="X26" s="717"/>
      <c r="Y26" s="717"/>
      <c r="Z26" s="718"/>
      <c r="AA26" s="714"/>
      <c r="AB26" s="719"/>
      <c r="AC26" s="717"/>
      <c r="AD26" s="717"/>
      <c r="AE26" s="720"/>
      <c r="AF26" s="633"/>
      <c r="AG26" s="633"/>
      <c r="AH26" s="644"/>
      <c r="AI26" s="629"/>
      <c r="AJ26" s="630"/>
      <c r="AK26" s="635"/>
      <c r="AL26" s="635"/>
      <c r="AM26" s="635"/>
      <c r="AN26" s="636"/>
      <c r="AO26" s="637"/>
      <c r="AP26" s="638"/>
      <c r="AQ26" s="639"/>
      <c r="AR26" s="639"/>
      <c r="AS26" s="638"/>
      <c r="AT26" s="640"/>
      <c r="AU26" s="640"/>
      <c r="BA26" s="579">
        <v>14</v>
      </c>
      <c r="BS26" s="579">
        <v>0</v>
      </c>
      <c r="BU26" s="579">
        <v>0</v>
      </c>
      <c r="BW26" s="579">
        <v>0</v>
      </c>
      <c r="BX26" s="579">
        <v>0</v>
      </c>
      <c r="BY26" s="579">
        <v>0</v>
      </c>
      <c r="BZ26" s="579" t="e">
        <v>#DIV/0!</v>
      </c>
      <c r="CA26" s="579">
        <v>0</v>
      </c>
      <c r="CB26" s="579">
        <v>0</v>
      </c>
    </row>
    <row r="27" spans="1:80" ht="50.1" customHeight="1">
      <c r="A27" s="624"/>
      <c r="B27" s="625"/>
      <c r="C27" s="625"/>
      <c r="D27" s="626"/>
      <c r="E27" s="626"/>
      <c r="F27" s="626"/>
      <c r="G27" s="627"/>
      <c r="H27" s="628"/>
      <c r="I27" s="642"/>
      <c r="J27" s="643"/>
      <c r="K27" s="631"/>
      <c r="L27" s="631"/>
      <c r="M27" s="632"/>
      <c r="N27" s="624"/>
      <c r="O27" s="712"/>
      <c r="P27" s="712"/>
      <c r="Q27" s="713"/>
      <c r="R27" s="714"/>
      <c r="S27" s="715"/>
      <c r="T27" s="716"/>
      <c r="U27" s="717"/>
      <c r="V27" s="716"/>
      <c r="W27" s="717"/>
      <c r="X27" s="717"/>
      <c r="Y27" s="717"/>
      <c r="Z27" s="718"/>
      <c r="AA27" s="714"/>
      <c r="AB27" s="719"/>
      <c r="AC27" s="717"/>
      <c r="AD27" s="717"/>
      <c r="AE27" s="720"/>
      <c r="AF27" s="633"/>
      <c r="AG27" s="633"/>
      <c r="AH27" s="644"/>
      <c r="AI27" s="629"/>
      <c r="AJ27" s="630"/>
      <c r="AK27" s="635"/>
      <c r="AL27" s="635"/>
      <c r="AM27" s="635"/>
      <c r="AN27" s="636"/>
      <c r="AO27" s="637"/>
      <c r="AP27" s="638"/>
      <c r="AQ27" s="639"/>
      <c r="AR27" s="639"/>
      <c r="AS27" s="638"/>
      <c r="AT27" s="640"/>
      <c r="AU27" s="640"/>
      <c r="BS27" s="579">
        <v>0</v>
      </c>
      <c r="BU27" s="579">
        <v>0</v>
      </c>
      <c r="BW27" s="579">
        <v>0</v>
      </c>
      <c r="BX27" s="579">
        <v>0</v>
      </c>
      <c r="BY27" s="579">
        <v>0</v>
      </c>
      <c r="BZ27" s="579" t="e">
        <v>#DIV/0!</v>
      </c>
      <c r="CA27" s="579">
        <v>0</v>
      </c>
      <c r="CB27" s="579">
        <v>0</v>
      </c>
    </row>
    <row r="28" spans="1:80" ht="49.7" customHeight="1">
      <c r="A28" s="624"/>
      <c r="B28" s="625"/>
      <c r="C28" s="625"/>
      <c r="D28" s="626"/>
      <c r="E28" s="626"/>
      <c r="F28" s="626"/>
      <c r="G28" s="627"/>
      <c r="H28" s="628"/>
      <c r="I28" s="642"/>
      <c r="J28" s="643"/>
      <c r="K28" s="631"/>
      <c r="L28" s="631"/>
      <c r="M28" s="632"/>
      <c r="N28" s="624"/>
      <c r="O28" s="646"/>
      <c r="P28" s="646"/>
      <c r="Q28" s="647"/>
      <c r="R28" s="644"/>
      <c r="S28" s="647"/>
      <c r="T28" s="644"/>
      <c r="U28" s="647"/>
      <c r="V28" s="644"/>
      <c r="W28" s="647"/>
      <c r="X28" s="647"/>
      <c r="Y28" s="647"/>
      <c r="Z28" s="648"/>
      <c r="AA28" s="649"/>
      <c r="AB28" s="649"/>
      <c r="AC28" s="650"/>
      <c r="AD28" s="647"/>
      <c r="AE28" s="651"/>
      <c r="AF28" s="633"/>
      <c r="AG28" s="633"/>
      <c r="AH28" s="644"/>
      <c r="AI28" s="629"/>
      <c r="AJ28" s="630"/>
      <c r="AK28" s="635"/>
      <c r="AL28" s="635"/>
      <c r="AM28" s="635"/>
      <c r="AN28" s="649"/>
      <c r="AO28" s="652"/>
      <c r="AP28" s="653"/>
      <c r="AQ28" s="653"/>
      <c r="AR28" s="653"/>
      <c r="AS28" s="653"/>
      <c r="AT28" s="654"/>
      <c r="AU28" s="654"/>
      <c r="BS28" s="579">
        <v>0</v>
      </c>
      <c r="BU28" s="579">
        <v>0</v>
      </c>
      <c r="BW28" s="579">
        <v>0</v>
      </c>
      <c r="BX28" s="579">
        <v>0</v>
      </c>
      <c r="BY28" s="579">
        <v>0</v>
      </c>
      <c r="BZ28" s="579" t="e">
        <v>#DIV/0!</v>
      </c>
      <c r="CA28" s="579">
        <v>0</v>
      </c>
      <c r="CB28" s="579">
        <v>0</v>
      </c>
    </row>
    <row r="29" spans="1:80" ht="49.7" customHeight="1">
      <c r="A29" s="624"/>
      <c r="B29" s="625"/>
      <c r="C29" s="625"/>
      <c r="D29" s="626"/>
      <c r="E29" s="626"/>
      <c r="F29" s="626"/>
      <c r="G29" s="627"/>
      <c r="H29" s="628"/>
      <c r="I29" s="642"/>
      <c r="J29" s="643"/>
      <c r="K29" s="631"/>
      <c r="L29" s="631"/>
      <c r="M29" s="632"/>
      <c r="N29" s="624"/>
      <c r="O29" s="646"/>
      <c r="P29" s="646"/>
      <c r="Q29" s="647"/>
      <c r="R29" s="644"/>
      <c r="S29" s="647"/>
      <c r="T29" s="644"/>
      <c r="U29" s="647"/>
      <c r="V29" s="644"/>
      <c r="W29" s="647"/>
      <c r="X29" s="647"/>
      <c r="Y29" s="647"/>
      <c r="Z29" s="648"/>
      <c r="AA29" s="649"/>
      <c r="AB29" s="649"/>
      <c r="AC29" s="650"/>
      <c r="AD29" s="647"/>
      <c r="AE29" s="651"/>
      <c r="AF29" s="633"/>
      <c r="AG29" s="633"/>
      <c r="AH29" s="633"/>
      <c r="AI29" s="629"/>
      <c r="AJ29" s="630"/>
      <c r="AK29" s="635"/>
      <c r="AL29" s="635"/>
      <c r="AM29" s="635"/>
      <c r="AN29" s="649"/>
      <c r="AO29" s="652"/>
      <c r="AP29" s="653"/>
      <c r="AQ29" s="653"/>
      <c r="AR29" s="653"/>
      <c r="AS29" s="653"/>
      <c r="AT29" s="654"/>
      <c r="AU29" s="654"/>
      <c r="BS29" s="579">
        <v>0</v>
      </c>
      <c r="BU29" s="579">
        <v>0</v>
      </c>
      <c r="BW29" s="579">
        <v>0</v>
      </c>
      <c r="BX29" s="579">
        <v>0</v>
      </c>
      <c r="BY29" s="579">
        <v>0</v>
      </c>
      <c r="BZ29" s="579" t="e">
        <v>#DIV/0!</v>
      </c>
      <c r="CA29" s="579">
        <v>0</v>
      </c>
      <c r="CB29" s="579">
        <v>0</v>
      </c>
    </row>
    <row r="30" spans="1:80" ht="49.7" customHeight="1">
      <c r="A30" s="624"/>
      <c r="B30" s="625"/>
      <c r="C30" s="625"/>
      <c r="D30" s="626"/>
      <c r="E30" s="626"/>
      <c r="F30" s="626"/>
      <c r="G30" s="627"/>
      <c r="H30" s="628"/>
      <c r="I30" s="642"/>
      <c r="J30" s="643"/>
      <c r="K30" s="631"/>
      <c r="L30" s="631"/>
      <c r="M30" s="632"/>
      <c r="N30" s="624"/>
      <c r="O30" s="646"/>
      <c r="P30" s="646"/>
      <c r="Q30" s="647"/>
      <c r="R30" s="644"/>
      <c r="S30" s="647"/>
      <c r="T30" s="644"/>
      <c r="U30" s="647"/>
      <c r="V30" s="644"/>
      <c r="W30" s="647"/>
      <c r="X30" s="647"/>
      <c r="Y30" s="647"/>
      <c r="Z30" s="648"/>
      <c r="AA30" s="649"/>
      <c r="AB30" s="649"/>
      <c r="AC30" s="650"/>
      <c r="AD30" s="647"/>
      <c r="AE30" s="651"/>
      <c r="AF30" s="633"/>
      <c r="AG30" s="633"/>
      <c r="AH30" s="644"/>
      <c r="AI30" s="629"/>
      <c r="AJ30" s="630"/>
      <c r="AK30" s="635"/>
      <c r="AL30" s="635"/>
      <c r="AM30" s="635"/>
      <c r="AN30" s="649"/>
      <c r="AO30" s="652"/>
      <c r="AP30" s="653"/>
      <c r="AQ30" s="653"/>
      <c r="AR30" s="653"/>
      <c r="AS30" s="653"/>
      <c r="AT30" s="654"/>
      <c r="AU30" s="654"/>
      <c r="BS30" s="579">
        <v>0</v>
      </c>
      <c r="BU30" s="579">
        <v>0</v>
      </c>
      <c r="BW30" s="579">
        <v>0</v>
      </c>
      <c r="BX30" s="579">
        <v>0</v>
      </c>
      <c r="BY30" s="579">
        <v>0</v>
      </c>
      <c r="BZ30" s="579" t="e">
        <v>#DIV/0!</v>
      </c>
      <c r="CA30" s="579">
        <v>0</v>
      </c>
      <c r="CB30" s="579">
        <v>0</v>
      </c>
    </row>
    <row r="31" spans="1:80" ht="49.7" customHeight="1">
      <c r="A31" s="624"/>
      <c r="B31" s="625"/>
      <c r="C31" s="625"/>
      <c r="D31" s="626"/>
      <c r="E31" s="626"/>
      <c r="F31" s="626"/>
      <c r="G31" s="627"/>
      <c r="H31" s="628"/>
      <c r="I31" s="642"/>
      <c r="J31" s="643"/>
      <c r="K31" s="631"/>
      <c r="L31" s="631"/>
      <c r="M31" s="632"/>
      <c r="N31" s="624"/>
      <c r="O31" s="646"/>
      <c r="P31" s="646"/>
      <c r="Q31" s="647"/>
      <c r="R31" s="644"/>
      <c r="S31" s="647"/>
      <c r="T31" s="644"/>
      <c r="U31" s="647"/>
      <c r="V31" s="644"/>
      <c r="W31" s="647"/>
      <c r="X31" s="647"/>
      <c r="Y31" s="647"/>
      <c r="Z31" s="648"/>
      <c r="AA31" s="649"/>
      <c r="AB31" s="649"/>
      <c r="AC31" s="650"/>
      <c r="AD31" s="647"/>
      <c r="AE31" s="651"/>
      <c r="AF31" s="633"/>
      <c r="AG31" s="633"/>
      <c r="AH31" s="644"/>
      <c r="AI31" s="629"/>
      <c r="AJ31" s="630"/>
      <c r="AK31" s="635"/>
      <c r="AL31" s="635"/>
      <c r="AM31" s="635"/>
      <c r="AN31" s="649"/>
      <c r="AO31" s="652"/>
      <c r="AP31" s="653"/>
      <c r="AQ31" s="653"/>
      <c r="AR31" s="653"/>
      <c r="AS31" s="653"/>
      <c r="AT31" s="654"/>
      <c r="AU31" s="654"/>
      <c r="BS31" s="579">
        <v>0</v>
      </c>
      <c r="BU31" s="579">
        <v>0</v>
      </c>
      <c r="BW31" s="579">
        <v>0</v>
      </c>
      <c r="BX31" s="579">
        <v>0</v>
      </c>
      <c r="BY31" s="579">
        <v>0</v>
      </c>
      <c r="BZ31" s="579" t="e">
        <v>#DIV/0!</v>
      </c>
      <c r="CA31" s="579">
        <v>0</v>
      </c>
      <c r="CB31" s="579">
        <v>0</v>
      </c>
    </row>
    <row r="32" spans="1:80" ht="49.7" customHeight="1">
      <c r="A32" s="624"/>
      <c r="B32" s="625"/>
      <c r="C32" s="625"/>
      <c r="D32" s="626"/>
      <c r="E32" s="626"/>
      <c r="F32" s="626"/>
      <c r="G32" s="627"/>
      <c r="H32" s="628"/>
      <c r="I32" s="642"/>
      <c r="J32" s="643"/>
      <c r="K32" s="631"/>
      <c r="L32" s="631"/>
      <c r="M32" s="632"/>
      <c r="N32" s="624"/>
      <c r="O32" s="646"/>
      <c r="P32" s="646"/>
      <c r="Q32" s="647"/>
      <c r="R32" s="644"/>
      <c r="S32" s="647"/>
      <c r="T32" s="644"/>
      <c r="U32" s="647"/>
      <c r="V32" s="644"/>
      <c r="W32" s="647"/>
      <c r="X32" s="647"/>
      <c r="Y32" s="647"/>
      <c r="Z32" s="648"/>
      <c r="AA32" s="649"/>
      <c r="AB32" s="649"/>
      <c r="AC32" s="650"/>
      <c r="AD32" s="647"/>
      <c r="AE32" s="651"/>
      <c r="AF32" s="633"/>
      <c r="AG32" s="633"/>
      <c r="AH32" s="644"/>
      <c r="AI32" s="629"/>
      <c r="AJ32" s="630"/>
      <c r="AK32" s="635"/>
      <c r="AL32" s="635"/>
      <c r="AM32" s="635"/>
      <c r="AN32" s="649"/>
      <c r="AO32" s="652"/>
      <c r="AP32" s="653"/>
      <c r="AQ32" s="653"/>
      <c r="AR32" s="653"/>
      <c r="AS32" s="653"/>
      <c r="AT32" s="654"/>
      <c r="AU32" s="654"/>
      <c r="BA32" s="579">
        <v>15</v>
      </c>
      <c r="BS32" s="579">
        <v>0</v>
      </c>
      <c r="BU32" s="579">
        <v>0</v>
      </c>
      <c r="BW32" s="579">
        <v>0</v>
      </c>
      <c r="BX32" s="579">
        <v>0</v>
      </c>
      <c r="BY32" s="579">
        <v>0</v>
      </c>
      <c r="BZ32" s="579" t="e">
        <v>#DIV/0!</v>
      </c>
      <c r="CA32" s="579">
        <v>0</v>
      </c>
      <c r="CB32" s="579">
        <v>0</v>
      </c>
    </row>
    <row r="33" spans="1:80" ht="49.7" customHeight="1">
      <c r="A33" s="624"/>
      <c r="B33" s="625"/>
      <c r="C33" s="625"/>
      <c r="D33" s="626"/>
      <c r="E33" s="626"/>
      <c r="F33" s="626"/>
      <c r="G33" s="627"/>
      <c r="H33" s="628"/>
      <c r="I33" s="642"/>
      <c r="J33" s="643"/>
      <c r="K33" s="631"/>
      <c r="L33" s="631"/>
      <c r="M33" s="632"/>
      <c r="N33" s="624"/>
      <c r="O33" s="646"/>
      <c r="P33" s="646"/>
      <c r="Q33" s="647"/>
      <c r="R33" s="644"/>
      <c r="S33" s="647"/>
      <c r="T33" s="644"/>
      <c r="U33" s="647"/>
      <c r="V33" s="644"/>
      <c r="W33" s="647"/>
      <c r="X33" s="647"/>
      <c r="Y33" s="647"/>
      <c r="Z33" s="648"/>
      <c r="AA33" s="649"/>
      <c r="AB33" s="649"/>
      <c r="AC33" s="650"/>
      <c r="AD33" s="647"/>
      <c r="AE33" s="651"/>
      <c r="AF33" s="633"/>
      <c r="AG33" s="633"/>
      <c r="AH33" s="644"/>
      <c r="AI33" s="629"/>
      <c r="AJ33" s="630"/>
      <c r="AK33" s="635"/>
      <c r="AL33" s="635"/>
      <c r="AM33" s="635"/>
      <c r="AN33" s="649"/>
      <c r="AO33" s="652"/>
      <c r="AP33" s="653"/>
      <c r="AQ33" s="653"/>
      <c r="AR33" s="653"/>
      <c r="AS33" s="653"/>
      <c r="AT33" s="654"/>
      <c r="AU33" s="654"/>
      <c r="BA33" s="579">
        <v>16</v>
      </c>
      <c r="BS33" s="579">
        <v>0</v>
      </c>
      <c r="BU33" s="579">
        <v>0</v>
      </c>
      <c r="BW33" s="579">
        <v>0</v>
      </c>
      <c r="BX33" s="579">
        <v>0</v>
      </c>
      <c r="BY33" s="579">
        <v>0</v>
      </c>
      <c r="BZ33" s="579" t="e">
        <v>#DIV/0!</v>
      </c>
      <c r="CA33" s="579">
        <v>0</v>
      </c>
      <c r="CB33" s="579">
        <v>0</v>
      </c>
    </row>
    <row r="34" spans="1:80" ht="49.7" customHeight="1">
      <c r="A34" s="624"/>
      <c r="B34" s="625"/>
      <c r="C34" s="625"/>
      <c r="D34" s="626"/>
      <c r="E34" s="626"/>
      <c r="F34" s="626"/>
      <c r="G34" s="627"/>
      <c r="H34" s="628"/>
      <c r="I34" s="642"/>
      <c r="J34" s="643"/>
      <c r="K34" s="631"/>
      <c r="L34" s="631"/>
      <c r="M34" s="632"/>
      <c r="N34" s="624"/>
      <c r="O34" s="646"/>
      <c r="P34" s="646"/>
      <c r="Q34" s="647"/>
      <c r="R34" s="644"/>
      <c r="S34" s="647"/>
      <c r="T34" s="644"/>
      <c r="U34" s="647"/>
      <c r="V34" s="644"/>
      <c r="W34" s="647"/>
      <c r="X34" s="647"/>
      <c r="Y34" s="647"/>
      <c r="Z34" s="648"/>
      <c r="AA34" s="649"/>
      <c r="AB34" s="649"/>
      <c r="AC34" s="650"/>
      <c r="AD34" s="647"/>
      <c r="AE34" s="651"/>
      <c r="AF34" s="633"/>
      <c r="AG34" s="633"/>
      <c r="AH34" s="644"/>
      <c r="AI34" s="629"/>
      <c r="AJ34" s="630"/>
      <c r="AK34" s="635"/>
      <c r="AL34" s="635"/>
      <c r="AM34" s="635"/>
      <c r="AN34" s="649"/>
      <c r="AO34" s="652"/>
      <c r="AP34" s="653"/>
      <c r="AQ34" s="653"/>
      <c r="AR34" s="653"/>
      <c r="AS34" s="653"/>
      <c r="AT34" s="654"/>
      <c r="AU34" s="654"/>
      <c r="BA34" s="579">
        <v>17</v>
      </c>
      <c r="BS34" s="579">
        <v>0</v>
      </c>
      <c r="BU34" s="579">
        <v>0</v>
      </c>
      <c r="BW34" s="579">
        <v>0</v>
      </c>
      <c r="BX34" s="579">
        <v>0</v>
      </c>
      <c r="BY34" s="579">
        <v>0</v>
      </c>
      <c r="BZ34" s="579" t="e">
        <v>#DIV/0!</v>
      </c>
      <c r="CA34" s="579">
        <v>0</v>
      </c>
      <c r="CB34" s="579">
        <v>0</v>
      </c>
    </row>
    <row r="35" spans="1:80" ht="49.7" customHeight="1">
      <c r="A35" s="624"/>
      <c r="B35" s="625"/>
      <c r="C35" s="625"/>
      <c r="D35" s="626"/>
      <c r="E35" s="626"/>
      <c r="F35" s="626"/>
      <c r="G35" s="627"/>
      <c r="H35" s="628"/>
      <c r="I35" s="642"/>
      <c r="J35" s="643"/>
      <c r="K35" s="631"/>
      <c r="L35" s="631"/>
      <c r="M35" s="632"/>
      <c r="N35" s="624"/>
      <c r="O35" s="646"/>
      <c r="P35" s="646"/>
      <c r="Q35" s="647"/>
      <c r="R35" s="644"/>
      <c r="S35" s="647"/>
      <c r="T35" s="644"/>
      <c r="U35" s="647"/>
      <c r="V35" s="644"/>
      <c r="W35" s="647"/>
      <c r="X35" s="647"/>
      <c r="Y35" s="647"/>
      <c r="Z35" s="648"/>
      <c r="AA35" s="649"/>
      <c r="AB35" s="649"/>
      <c r="AC35" s="650"/>
      <c r="AD35" s="647"/>
      <c r="AE35" s="651"/>
      <c r="AF35" s="633"/>
      <c r="AG35" s="633"/>
      <c r="AH35" s="644"/>
      <c r="AI35" s="629"/>
      <c r="AJ35" s="630"/>
      <c r="AK35" s="635"/>
      <c r="AL35" s="635"/>
      <c r="AM35" s="635"/>
      <c r="AN35" s="649"/>
      <c r="AO35" s="652"/>
      <c r="AP35" s="653"/>
      <c r="AQ35" s="653"/>
      <c r="AR35" s="653"/>
      <c r="AS35" s="653"/>
      <c r="AT35" s="654"/>
      <c r="AU35" s="654"/>
      <c r="BA35" s="579">
        <v>18</v>
      </c>
      <c r="BS35" s="579">
        <v>0</v>
      </c>
      <c r="BU35" s="579">
        <v>0</v>
      </c>
      <c r="BW35" s="579">
        <v>0</v>
      </c>
      <c r="BX35" s="579">
        <v>0</v>
      </c>
      <c r="BY35" s="579">
        <v>0</v>
      </c>
      <c r="BZ35" s="579" t="e">
        <v>#DIV/0!</v>
      </c>
      <c r="CA35" s="579">
        <v>0</v>
      </c>
      <c r="CB35" s="579">
        <v>0</v>
      </c>
    </row>
    <row r="36" spans="1:80" ht="49.7" customHeight="1">
      <c r="A36" s="624"/>
      <c r="B36" s="625"/>
      <c r="C36" s="625"/>
      <c r="D36" s="626"/>
      <c r="E36" s="626"/>
      <c r="F36" s="626"/>
      <c r="G36" s="627"/>
      <c r="H36" s="628"/>
      <c r="I36" s="642"/>
      <c r="J36" s="643"/>
      <c r="K36" s="631"/>
      <c r="L36" s="631"/>
      <c r="M36" s="632"/>
      <c r="N36" s="624"/>
      <c r="O36" s="646"/>
      <c r="P36" s="646"/>
      <c r="Q36" s="647"/>
      <c r="R36" s="644"/>
      <c r="S36" s="647"/>
      <c r="T36" s="644"/>
      <c r="U36" s="647"/>
      <c r="V36" s="644"/>
      <c r="W36" s="647"/>
      <c r="X36" s="647"/>
      <c r="Y36" s="647"/>
      <c r="Z36" s="648"/>
      <c r="AA36" s="649"/>
      <c r="AB36" s="649"/>
      <c r="AC36" s="650"/>
      <c r="AD36" s="647"/>
      <c r="AE36" s="651"/>
      <c r="AF36" s="633"/>
      <c r="AG36" s="633"/>
      <c r="AH36" s="644"/>
      <c r="AI36" s="629"/>
      <c r="AJ36" s="630"/>
      <c r="AK36" s="635"/>
      <c r="AL36" s="635"/>
      <c r="AM36" s="635"/>
      <c r="AN36" s="649"/>
      <c r="AO36" s="652"/>
      <c r="AP36" s="653"/>
      <c r="AQ36" s="653"/>
      <c r="AR36" s="653"/>
      <c r="AS36" s="653"/>
      <c r="AT36" s="654"/>
      <c r="AU36" s="654"/>
      <c r="BS36" s="579">
        <v>0</v>
      </c>
      <c r="BU36" s="579">
        <v>0</v>
      </c>
      <c r="BW36" s="579">
        <v>0</v>
      </c>
      <c r="BX36" s="579">
        <v>0</v>
      </c>
      <c r="BY36" s="579">
        <v>0</v>
      </c>
      <c r="BZ36" s="579" t="e">
        <v>#DIV/0!</v>
      </c>
      <c r="CA36" s="579">
        <v>0</v>
      </c>
      <c r="CB36" s="579">
        <v>0</v>
      </c>
    </row>
    <row r="37" spans="1:80" ht="49.7" customHeight="1">
      <c r="A37" s="624"/>
      <c r="B37" s="625"/>
      <c r="C37" s="625"/>
      <c r="D37" s="626"/>
      <c r="E37" s="626"/>
      <c r="F37" s="626"/>
      <c r="G37" s="627"/>
      <c r="H37" s="628"/>
      <c r="I37" s="642"/>
      <c r="J37" s="643"/>
      <c r="K37" s="631"/>
      <c r="L37" s="631"/>
      <c r="M37" s="632"/>
      <c r="N37" s="624"/>
      <c r="O37" s="646"/>
      <c r="P37" s="646"/>
      <c r="Q37" s="647"/>
      <c r="R37" s="644"/>
      <c r="S37" s="647"/>
      <c r="T37" s="644"/>
      <c r="U37" s="647"/>
      <c r="V37" s="644"/>
      <c r="W37" s="647"/>
      <c r="X37" s="647"/>
      <c r="Y37" s="647"/>
      <c r="Z37" s="648"/>
      <c r="AA37" s="649"/>
      <c r="AB37" s="649"/>
      <c r="AC37" s="650"/>
      <c r="AD37" s="647"/>
      <c r="AE37" s="651"/>
      <c r="AF37" s="633"/>
      <c r="AG37" s="633"/>
      <c r="AH37" s="644"/>
      <c r="AI37" s="629"/>
      <c r="AJ37" s="630"/>
      <c r="AK37" s="635"/>
      <c r="AL37" s="635"/>
      <c r="AM37" s="635"/>
      <c r="AN37" s="649"/>
      <c r="AO37" s="652"/>
      <c r="AP37" s="653"/>
      <c r="AQ37" s="653"/>
      <c r="AR37" s="653"/>
      <c r="AS37" s="653"/>
      <c r="AT37" s="654"/>
      <c r="AU37" s="654"/>
      <c r="BS37" s="579">
        <v>0</v>
      </c>
      <c r="BU37" s="579">
        <v>0</v>
      </c>
      <c r="BW37" s="579">
        <v>0</v>
      </c>
      <c r="BX37" s="579">
        <v>0</v>
      </c>
      <c r="BY37" s="579">
        <v>0</v>
      </c>
      <c r="BZ37" s="579" t="e">
        <v>#DIV/0!</v>
      </c>
      <c r="CA37" s="579">
        <v>0</v>
      </c>
      <c r="CB37" s="579">
        <v>0</v>
      </c>
    </row>
    <row r="38" spans="1:80" ht="49.7" customHeight="1">
      <c r="A38" s="624"/>
      <c r="B38" s="625"/>
      <c r="C38" s="625"/>
      <c r="D38" s="626"/>
      <c r="E38" s="626"/>
      <c r="F38" s="626"/>
      <c r="G38" s="627"/>
      <c r="H38" s="628"/>
      <c r="I38" s="642"/>
      <c r="J38" s="643"/>
      <c r="K38" s="631"/>
      <c r="L38" s="631"/>
      <c r="M38" s="632"/>
      <c r="N38" s="624"/>
      <c r="O38" s="646"/>
      <c r="P38" s="646"/>
      <c r="Q38" s="647"/>
      <c r="R38" s="644"/>
      <c r="S38" s="647"/>
      <c r="T38" s="644"/>
      <c r="U38" s="647"/>
      <c r="V38" s="644"/>
      <c r="W38" s="647"/>
      <c r="X38" s="647"/>
      <c r="Y38" s="647"/>
      <c r="Z38" s="648"/>
      <c r="AA38" s="649"/>
      <c r="AB38" s="649"/>
      <c r="AC38" s="650"/>
      <c r="AD38" s="647"/>
      <c r="AE38" s="651"/>
      <c r="AF38" s="633"/>
      <c r="AG38" s="633"/>
      <c r="AH38" s="633"/>
      <c r="AI38" s="629"/>
      <c r="AJ38" s="630"/>
      <c r="AK38" s="635"/>
      <c r="AL38" s="635"/>
      <c r="AM38" s="635"/>
      <c r="AN38" s="649"/>
      <c r="AO38" s="652"/>
      <c r="AP38" s="653"/>
      <c r="AQ38" s="653"/>
      <c r="AR38" s="653"/>
      <c r="AS38" s="653"/>
      <c r="AT38" s="654"/>
      <c r="AU38" s="654"/>
      <c r="BS38" s="579">
        <v>0</v>
      </c>
      <c r="BU38" s="579">
        <v>0</v>
      </c>
      <c r="BW38" s="579">
        <v>0</v>
      </c>
      <c r="BX38" s="579">
        <v>0</v>
      </c>
      <c r="BY38" s="579">
        <v>0</v>
      </c>
      <c r="BZ38" s="579" t="e">
        <v>#DIV/0!</v>
      </c>
      <c r="CA38" s="579">
        <v>0</v>
      </c>
      <c r="CB38" s="579">
        <v>0</v>
      </c>
    </row>
    <row r="39" spans="1:80" ht="49.7" customHeight="1">
      <c r="A39" s="624"/>
      <c r="B39" s="625"/>
      <c r="C39" s="625"/>
      <c r="D39" s="626"/>
      <c r="E39" s="626"/>
      <c r="F39" s="626"/>
      <c r="G39" s="627"/>
      <c r="H39" s="628"/>
      <c r="I39" s="642"/>
      <c r="J39" s="643"/>
      <c r="K39" s="631"/>
      <c r="L39" s="631"/>
      <c r="M39" s="632"/>
      <c r="N39" s="624"/>
      <c r="O39" s="646"/>
      <c r="P39" s="646"/>
      <c r="Q39" s="647"/>
      <c r="R39" s="644"/>
      <c r="S39" s="647"/>
      <c r="T39" s="644"/>
      <c r="U39" s="647"/>
      <c r="V39" s="644"/>
      <c r="W39" s="647"/>
      <c r="X39" s="647"/>
      <c r="Y39" s="647"/>
      <c r="Z39" s="648"/>
      <c r="AA39" s="649"/>
      <c r="AB39" s="649"/>
      <c r="AC39" s="650"/>
      <c r="AD39" s="647"/>
      <c r="AE39" s="651"/>
      <c r="AF39" s="633"/>
      <c r="AG39" s="633"/>
      <c r="AH39" s="644"/>
      <c r="AI39" s="629"/>
      <c r="AJ39" s="630"/>
      <c r="AK39" s="635"/>
      <c r="AL39" s="635"/>
      <c r="AM39" s="635"/>
      <c r="AN39" s="649"/>
      <c r="AO39" s="652"/>
      <c r="AP39" s="653"/>
      <c r="AQ39" s="653"/>
      <c r="AR39" s="653"/>
      <c r="AS39" s="653"/>
      <c r="AT39" s="654"/>
      <c r="AU39" s="654"/>
      <c r="BS39" s="579">
        <v>0</v>
      </c>
      <c r="BU39" s="579">
        <v>0</v>
      </c>
      <c r="BW39" s="579">
        <v>0</v>
      </c>
      <c r="BX39" s="579">
        <v>0</v>
      </c>
      <c r="BY39" s="579">
        <v>0</v>
      </c>
      <c r="BZ39" s="579" t="e">
        <v>#DIV/0!</v>
      </c>
      <c r="CA39" s="579">
        <v>0</v>
      </c>
      <c r="CB39" s="579">
        <v>0</v>
      </c>
    </row>
    <row r="40" spans="1:80" ht="49.7" customHeight="1">
      <c r="A40" s="624"/>
      <c r="B40" s="625"/>
      <c r="C40" s="625"/>
      <c r="D40" s="626"/>
      <c r="E40" s="626"/>
      <c r="F40" s="626"/>
      <c r="G40" s="627"/>
      <c r="H40" s="628"/>
      <c r="I40" s="642"/>
      <c r="J40" s="643"/>
      <c r="K40" s="631"/>
      <c r="L40" s="631"/>
      <c r="M40" s="632"/>
      <c r="N40" s="624"/>
      <c r="O40" s="646"/>
      <c r="P40" s="646"/>
      <c r="Q40" s="647"/>
      <c r="R40" s="644"/>
      <c r="S40" s="647"/>
      <c r="T40" s="644"/>
      <c r="U40" s="647"/>
      <c r="V40" s="644"/>
      <c r="W40" s="647"/>
      <c r="X40" s="647"/>
      <c r="Y40" s="647"/>
      <c r="Z40" s="648"/>
      <c r="AA40" s="649"/>
      <c r="AB40" s="649"/>
      <c r="AC40" s="650"/>
      <c r="AD40" s="647"/>
      <c r="AE40" s="651"/>
      <c r="AF40" s="633"/>
      <c r="AG40" s="633"/>
      <c r="AH40" s="644"/>
      <c r="AI40" s="629"/>
      <c r="AJ40" s="630"/>
      <c r="AK40" s="635"/>
      <c r="AL40" s="635"/>
      <c r="AM40" s="635"/>
      <c r="AN40" s="649"/>
      <c r="AO40" s="652"/>
      <c r="AP40" s="653"/>
      <c r="AQ40" s="653"/>
      <c r="AR40" s="653"/>
      <c r="AS40" s="653"/>
      <c r="AT40" s="654"/>
      <c r="AU40" s="654"/>
      <c r="BS40" s="579">
        <v>0</v>
      </c>
      <c r="BU40" s="579">
        <v>0</v>
      </c>
      <c r="BW40" s="579">
        <v>0</v>
      </c>
      <c r="BX40" s="579">
        <v>0</v>
      </c>
      <c r="BY40" s="579">
        <v>0</v>
      </c>
      <c r="BZ40" s="579" t="e">
        <v>#DIV/0!</v>
      </c>
      <c r="CA40" s="579">
        <v>0</v>
      </c>
      <c r="CB40" s="579">
        <v>0</v>
      </c>
    </row>
    <row r="41" spans="1:80" ht="49.7" customHeight="1">
      <c r="A41" s="624"/>
      <c r="B41" s="625"/>
      <c r="C41" s="625"/>
      <c r="D41" s="626"/>
      <c r="E41" s="626"/>
      <c r="F41" s="626"/>
      <c r="G41" s="627"/>
      <c r="H41" s="628"/>
      <c r="I41" s="642"/>
      <c r="J41" s="643"/>
      <c r="K41" s="631"/>
      <c r="L41" s="631"/>
      <c r="M41" s="632"/>
      <c r="N41" s="624"/>
      <c r="O41" s="646"/>
      <c r="P41" s="646"/>
      <c r="Q41" s="647"/>
      <c r="R41" s="644"/>
      <c r="S41" s="647"/>
      <c r="T41" s="644"/>
      <c r="U41" s="647"/>
      <c r="V41" s="644"/>
      <c r="W41" s="647"/>
      <c r="X41" s="647"/>
      <c r="Y41" s="647"/>
      <c r="Z41" s="648"/>
      <c r="AA41" s="649"/>
      <c r="AB41" s="649"/>
      <c r="AC41" s="650"/>
      <c r="AD41" s="647"/>
      <c r="AE41" s="651"/>
      <c r="AF41" s="633"/>
      <c r="AG41" s="633"/>
      <c r="AH41" s="644"/>
      <c r="AI41" s="629"/>
      <c r="AJ41" s="630"/>
      <c r="AK41" s="635"/>
      <c r="AL41" s="635"/>
      <c r="AM41" s="635"/>
      <c r="AN41" s="649"/>
      <c r="AO41" s="652"/>
      <c r="AP41" s="653"/>
      <c r="AQ41" s="653"/>
      <c r="AR41" s="653"/>
      <c r="AS41" s="653"/>
      <c r="AT41" s="654"/>
      <c r="AU41" s="654"/>
      <c r="BA41" s="579">
        <v>19</v>
      </c>
      <c r="BS41" s="579">
        <v>0</v>
      </c>
      <c r="BU41" s="579">
        <v>0</v>
      </c>
      <c r="BW41" s="579">
        <v>0</v>
      </c>
      <c r="BX41" s="579">
        <v>0</v>
      </c>
      <c r="BY41" s="579">
        <v>0</v>
      </c>
      <c r="BZ41" s="579" t="e">
        <v>#DIV/0!</v>
      </c>
      <c r="CA41" s="579">
        <v>0</v>
      </c>
      <c r="CB41" s="579">
        <v>0</v>
      </c>
    </row>
    <row r="42" spans="1:80" ht="49.7" customHeight="1">
      <c r="A42" s="624"/>
      <c r="B42" s="625"/>
      <c r="C42" s="625"/>
      <c r="D42" s="626"/>
      <c r="E42" s="626"/>
      <c r="F42" s="626"/>
      <c r="G42" s="627"/>
      <c r="H42" s="628"/>
      <c r="I42" s="642"/>
      <c r="J42" s="643"/>
      <c r="K42" s="631"/>
      <c r="L42" s="631"/>
      <c r="M42" s="632"/>
      <c r="N42" s="624"/>
      <c r="O42" s="646"/>
      <c r="P42" s="646"/>
      <c r="Q42" s="647"/>
      <c r="R42" s="644"/>
      <c r="S42" s="647"/>
      <c r="T42" s="644"/>
      <c r="U42" s="647"/>
      <c r="V42" s="644"/>
      <c r="W42" s="647"/>
      <c r="X42" s="647"/>
      <c r="Y42" s="647"/>
      <c r="Z42" s="648"/>
      <c r="AA42" s="649"/>
      <c r="AB42" s="649"/>
      <c r="AC42" s="650"/>
      <c r="AD42" s="647"/>
      <c r="AE42" s="651"/>
      <c r="AF42" s="633"/>
      <c r="AG42" s="633"/>
      <c r="AH42" s="644"/>
      <c r="AI42" s="629"/>
      <c r="AJ42" s="630"/>
      <c r="AK42" s="635"/>
      <c r="AL42" s="635"/>
      <c r="AM42" s="635"/>
      <c r="AN42" s="649"/>
      <c r="AO42" s="652"/>
      <c r="AP42" s="653"/>
      <c r="AQ42" s="653"/>
      <c r="AR42" s="653"/>
      <c r="AS42" s="653"/>
      <c r="AT42" s="654"/>
      <c r="AU42" s="654"/>
    </row>
    <row r="43" spans="1:80" ht="49.7" customHeight="1">
      <c r="A43" s="661"/>
      <c r="B43" s="662"/>
      <c r="C43" s="662"/>
      <c r="D43" s="662"/>
      <c r="E43" s="662"/>
      <c r="F43" s="662"/>
      <c r="G43" s="663"/>
      <c r="H43" s="664"/>
      <c r="I43" s="660"/>
      <c r="J43" s="659"/>
      <c r="K43" s="664"/>
      <c r="L43" s="664"/>
      <c r="M43" s="664"/>
      <c r="N43" s="661"/>
      <c r="O43" s="665"/>
      <c r="P43" s="665"/>
      <c r="Q43" s="666"/>
      <c r="R43" s="662"/>
      <c r="S43" s="666"/>
      <c r="T43" s="662"/>
      <c r="U43" s="666"/>
      <c r="V43" s="662"/>
      <c r="W43" s="666"/>
      <c r="X43" s="666"/>
      <c r="Y43" s="666"/>
      <c r="Z43" s="667"/>
      <c r="AA43" s="663"/>
      <c r="AB43" s="663"/>
      <c r="AC43" s="668"/>
      <c r="AD43" s="666"/>
      <c r="AE43" s="669"/>
      <c r="AF43" s="662"/>
      <c r="AG43" s="662"/>
      <c r="AH43" s="670"/>
      <c r="AI43" s="671"/>
      <c r="AJ43" s="672"/>
      <c r="AK43" s="673"/>
      <c r="AL43" s="673"/>
      <c r="AM43" s="673"/>
      <c r="AN43" s="674"/>
      <c r="AO43" s="656"/>
      <c r="AP43" s="657"/>
      <c r="AQ43" s="657"/>
      <c r="AR43" s="657"/>
      <c r="AS43" s="657"/>
      <c r="AT43" s="658"/>
      <c r="AU43" s="658"/>
    </row>
    <row r="44" spans="1:80" ht="49.7" customHeight="1">
      <c r="A44" s="675"/>
      <c r="B44" s="670"/>
      <c r="C44" s="670"/>
      <c r="D44" s="670"/>
      <c r="E44" s="670"/>
      <c r="F44" s="670"/>
      <c r="G44" s="676"/>
      <c r="H44" s="677"/>
      <c r="I44" s="671"/>
      <c r="J44" s="672"/>
      <c r="K44" s="677"/>
      <c r="L44" s="677"/>
      <c r="M44" s="677"/>
      <c r="N44" s="675"/>
      <c r="O44" s="678"/>
      <c r="P44" s="678"/>
      <c r="Q44" s="679"/>
      <c r="R44" s="670"/>
      <c r="S44" s="679"/>
      <c r="T44" s="670"/>
      <c r="U44" s="679"/>
      <c r="V44" s="670"/>
      <c r="W44" s="679"/>
      <c r="X44" s="679"/>
      <c r="Y44" s="679"/>
      <c r="Z44" s="680"/>
      <c r="AA44" s="676"/>
      <c r="AB44" s="676"/>
      <c r="AC44" s="681"/>
      <c r="AD44" s="679"/>
      <c r="AE44" s="682"/>
      <c r="AF44" s="670"/>
      <c r="AG44" s="670"/>
      <c r="AI44" s="683"/>
      <c r="AJ44" s="684"/>
      <c r="AK44" s="685"/>
      <c r="AL44" s="685"/>
      <c r="AM44" s="685"/>
      <c r="AN44" s="686"/>
      <c r="AO44" s="656"/>
      <c r="AP44" s="657"/>
      <c r="AQ44" s="657"/>
      <c r="AR44" s="657"/>
      <c r="AS44" s="657"/>
      <c r="AT44" s="658"/>
      <c r="AU44" s="658"/>
    </row>
    <row r="45" spans="1:80" ht="39.75" customHeight="1">
      <c r="H45" s="584"/>
      <c r="I45" s="584"/>
      <c r="J45" s="585"/>
      <c r="K45" s="586"/>
      <c r="O45" s="689"/>
      <c r="P45" s="689"/>
      <c r="Q45" s="690"/>
      <c r="S45" s="690"/>
      <c r="U45" s="690"/>
      <c r="V45" s="655"/>
      <c r="W45" s="690"/>
      <c r="X45" s="690"/>
      <c r="Y45" s="690"/>
      <c r="Z45" s="691"/>
      <c r="AA45" s="597"/>
      <c r="AB45" s="597"/>
      <c r="AC45" s="692"/>
      <c r="AD45" s="690"/>
      <c r="AE45" s="693"/>
      <c r="AI45" s="683"/>
      <c r="AJ45" s="684"/>
    </row>
    <row r="46" spans="1:80" ht="49.7" customHeight="1">
      <c r="H46" s="584"/>
      <c r="I46" s="584"/>
      <c r="J46" s="585"/>
      <c r="K46" s="586"/>
      <c r="O46" s="689"/>
      <c r="P46" s="689"/>
      <c r="Q46" s="690"/>
      <c r="S46" s="690"/>
      <c r="U46" s="690"/>
      <c r="V46" s="655"/>
      <c r="W46" s="690"/>
      <c r="X46" s="690"/>
      <c r="Y46" s="690"/>
      <c r="Z46" s="691"/>
      <c r="AA46" s="597"/>
      <c r="AB46" s="597"/>
      <c r="AC46" s="692"/>
      <c r="AD46" s="690"/>
      <c r="AE46" s="693"/>
      <c r="AI46" s="683"/>
      <c r="AJ46" s="684"/>
    </row>
    <row r="47" spans="1:80" ht="49.7" customHeight="1">
      <c r="H47" s="584"/>
      <c r="I47" s="584"/>
      <c r="J47" s="585"/>
      <c r="K47" s="586"/>
      <c r="O47" s="689"/>
      <c r="P47" s="689"/>
      <c r="Q47" s="690"/>
      <c r="S47" s="690"/>
      <c r="U47" s="690"/>
      <c r="V47" s="655"/>
      <c r="W47" s="690"/>
      <c r="X47" s="690"/>
      <c r="Y47" s="690"/>
      <c r="Z47" s="691"/>
      <c r="AA47" s="597"/>
      <c r="AB47" s="597"/>
      <c r="AC47" s="692"/>
      <c r="AD47" s="690"/>
      <c r="AE47" s="693"/>
      <c r="AI47" s="683"/>
      <c r="AJ47" s="684"/>
    </row>
    <row r="48" spans="1:80" ht="49.7" customHeight="1">
      <c r="H48" s="584"/>
      <c r="I48" s="584"/>
      <c r="J48" s="585"/>
      <c r="K48" s="586"/>
      <c r="O48" s="689"/>
      <c r="P48" s="689"/>
      <c r="Q48" s="690"/>
      <c r="S48" s="690"/>
      <c r="U48" s="690"/>
      <c r="V48" s="655"/>
      <c r="W48" s="690"/>
      <c r="X48" s="690"/>
      <c r="Y48" s="690"/>
      <c r="Z48" s="691"/>
      <c r="AA48" s="597"/>
      <c r="AB48" s="597"/>
      <c r="AC48" s="692"/>
      <c r="AD48" s="690"/>
      <c r="AE48" s="693"/>
      <c r="AI48" s="683"/>
      <c r="AJ48" s="684"/>
    </row>
    <row r="49" spans="8:36" ht="49.7" customHeight="1">
      <c r="H49" s="584"/>
      <c r="I49" s="584"/>
      <c r="J49" s="585"/>
      <c r="K49" s="586"/>
      <c r="O49" s="689"/>
      <c r="P49" s="689"/>
      <c r="Q49" s="690"/>
      <c r="S49" s="690"/>
      <c r="U49" s="690"/>
      <c r="V49" s="655"/>
      <c r="W49" s="690"/>
      <c r="X49" s="690"/>
      <c r="Y49" s="690"/>
      <c r="Z49" s="691"/>
      <c r="AA49" s="597"/>
      <c r="AB49" s="597"/>
      <c r="AC49" s="692"/>
      <c r="AD49" s="690"/>
      <c r="AE49" s="693"/>
      <c r="AI49" s="683"/>
      <c r="AJ49" s="684"/>
    </row>
    <row r="50" spans="8:36" ht="49.7" customHeight="1">
      <c r="H50" s="584"/>
      <c r="I50" s="584"/>
      <c r="J50" s="585"/>
      <c r="K50" s="586"/>
      <c r="O50" s="689"/>
      <c r="P50" s="689"/>
      <c r="Q50" s="690"/>
      <c r="S50" s="690"/>
      <c r="U50" s="690"/>
      <c r="V50" s="655"/>
      <c r="W50" s="690"/>
      <c r="X50" s="690"/>
      <c r="Y50" s="690"/>
      <c r="Z50" s="691"/>
      <c r="AA50" s="597"/>
      <c r="AB50" s="597"/>
      <c r="AC50" s="692"/>
      <c r="AD50" s="690"/>
      <c r="AE50" s="693"/>
      <c r="AI50" s="683"/>
      <c r="AJ50" s="684"/>
    </row>
    <row r="51" spans="8:36" ht="49.7" customHeight="1">
      <c r="H51" s="584"/>
      <c r="I51" s="584"/>
      <c r="J51" s="585"/>
      <c r="K51" s="586"/>
      <c r="O51" s="689"/>
      <c r="P51" s="689"/>
      <c r="Q51" s="690"/>
      <c r="S51" s="690"/>
      <c r="U51" s="690"/>
      <c r="V51" s="655"/>
      <c r="W51" s="690"/>
      <c r="X51" s="690"/>
      <c r="Y51" s="690"/>
      <c r="Z51" s="691"/>
      <c r="AA51" s="597"/>
      <c r="AB51" s="597"/>
      <c r="AC51" s="692"/>
      <c r="AD51" s="690"/>
      <c r="AE51" s="693"/>
      <c r="AI51" s="683"/>
      <c r="AJ51" s="684"/>
    </row>
    <row r="52" spans="8:36" ht="49.7" customHeight="1">
      <c r="H52" s="584"/>
      <c r="I52" s="584"/>
      <c r="J52" s="585"/>
      <c r="K52" s="586"/>
      <c r="O52" s="689"/>
      <c r="P52" s="689"/>
      <c r="Q52" s="690"/>
      <c r="S52" s="690"/>
      <c r="U52" s="690"/>
      <c r="V52" s="655"/>
      <c r="W52" s="690"/>
      <c r="X52" s="690"/>
      <c r="Y52" s="690"/>
      <c r="Z52" s="691"/>
      <c r="AA52" s="597"/>
      <c r="AB52" s="597"/>
      <c r="AC52" s="692"/>
      <c r="AD52" s="690"/>
      <c r="AE52" s="693"/>
      <c r="AI52" s="683"/>
      <c r="AJ52" s="684"/>
    </row>
    <row r="53" spans="8:36" ht="49.7" customHeight="1">
      <c r="H53" s="584"/>
      <c r="I53" s="584"/>
      <c r="J53" s="585"/>
      <c r="K53" s="586"/>
      <c r="O53" s="689"/>
      <c r="P53" s="689"/>
      <c r="Q53" s="690"/>
      <c r="S53" s="690"/>
      <c r="U53" s="690"/>
      <c r="V53" s="655"/>
      <c r="W53" s="690"/>
      <c r="X53" s="690"/>
      <c r="Y53" s="690"/>
      <c r="Z53" s="691"/>
      <c r="AA53" s="597"/>
      <c r="AB53" s="597"/>
      <c r="AC53" s="692"/>
      <c r="AD53" s="690"/>
      <c r="AE53" s="693"/>
      <c r="AI53" s="683"/>
      <c r="AJ53" s="684"/>
    </row>
    <row r="54" spans="8:36" ht="49.7" customHeight="1">
      <c r="H54" s="584"/>
      <c r="I54" s="584"/>
      <c r="J54" s="585"/>
      <c r="K54" s="586"/>
      <c r="O54" s="689"/>
      <c r="P54" s="689"/>
      <c r="Q54" s="690"/>
      <c r="S54" s="690"/>
      <c r="U54" s="690"/>
      <c r="V54" s="655"/>
      <c r="W54" s="690"/>
      <c r="X54" s="690"/>
      <c r="Y54" s="690"/>
      <c r="Z54" s="691"/>
      <c r="AA54" s="597"/>
      <c r="AB54" s="597"/>
      <c r="AC54" s="692"/>
      <c r="AD54" s="690"/>
      <c r="AE54" s="693"/>
      <c r="AI54" s="683"/>
      <c r="AJ54" s="684"/>
    </row>
    <row r="55" spans="8:36" ht="49.7" customHeight="1">
      <c r="H55" s="584"/>
      <c r="I55" s="584"/>
      <c r="J55" s="585"/>
      <c r="K55" s="586"/>
      <c r="O55" s="689"/>
      <c r="P55" s="689"/>
      <c r="Q55" s="690"/>
      <c r="S55" s="690"/>
      <c r="U55" s="690"/>
      <c r="V55" s="655"/>
      <c r="W55" s="690"/>
      <c r="X55" s="690"/>
      <c r="Y55" s="690"/>
      <c r="Z55" s="691"/>
      <c r="AA55" s="597"/>
      <c r="AB55" s="597"/>
      <c r="AC55" s="692"/>
      <c r="AD55" s="690"/>
      <c r="AE55" s="693"/>
    </row>
  </sheetData>
  <sheetProtection formatCells="0" formatColumns="0" formatRows="0" insertColumns="0" insertRows="0" insertHyperlinks="0" deleteColumns="0" deleteRows="0" sort="0" autoFilter="0" pivotTables="0"/>
  <autoFilter ref="A4:AX42" xr:uid="{00000000-0009-0000-0000-000003000000}"/>
  <mergeCells count="13">
    <mergeCell ref="AF3:AJ3"/>
    <mergeCell ref="AK3:AM3"/>
    <mergeCell ref="AN3:AN4"/>
    <mergeCell ref="A1:AH1"/>
    <mergeCell ref="A3:A4"/>
    <mergeCell ref="B3:C3"/>
    <mergeCell ref="D3:E3"/>
    <mergeCell ref="F3:G3"/>
    <mergeCell ref="H3:H4"/>
    <mergeCell ref="I3:I4"/>
    <mergeCell ref="J3:J4"/>
    <mergeCell ref="K3:M3"/>
    <mergeCell ref="N3:N4"/>
  </mergeCells>
  <phoneticPr fontId="67" type="noConversion"/>
  <conditionalFormatting sqref="Z5:Z1048576">
    <cfRule type="cellIs" dxfId="63" priority="17" operator="greaterThan">
      <formula>1.1</formula>
    </cfRule>
  </conditionalFormatting>
  <conditionalFormatting sqref="AD2:AG2 AD3:AF3 AD4:AG10 AD13:AG14 AD16:AG16">
    <cfRule type="expression" dxfId="62" priority="206">
      <formula>COUNTIF($AF2,"*합계*")</formula>
    </cfRule>
    <cfRule type="expression" dxfId="61" priority="205">
      <formula>COUNTIF($AF2,"*요약*")</formula>
    </cfRule>
    <cfRule type="expression" dxfId="60" priority="204">
      <formula>COUNTIF($AF2,"*총합*")</formula>
    </cfRule>
  </conditionalFormatting>
  <conditionalFormatting sqref="AD18:AG1048576">
    <cfRule type="expression" dxfId="59" priority="200">
      <formula>COUNTIF($AF18,"*합계*")</formula>
    </cfRule>
    <cfRule type="expression" dxfId="58" priority="199">
      <formula>COUNTIF($AF18,"*요약*")</formula>
    </cfRule>
    <cfRule type="expression" dxfId="57" priority="198">
      <formula>COUNTIF($AF18,"*총합*")</formula>
    </cfRule>
  </conditionalFormatting>
  <conditionalFormatting sqref="AD11:AH12">
    <cfRule type="expression" dxfId="56" priority="59">
      <formula>COUNTIF($AF11,"*합계*")</formula>
    </cfRule>
    <cfRule type="expression" dxfId="55" priority="57">
      <formula>COUNTIF($AF11,"*총합*")</formula>
    </cfRule>
    <cfRule type="expression" dxfId="54" priority="58">
      <formula>COUNTIF($AF11,"*요약*")</formula>
    </cfRule>
  </conditionalFormatting>
  <conditionalFormatting sqref="AD15:AH15">
    <cfRule type="expression" dxfId="53" priority="54">
      <formula>COUNTIF($AF15,"*총합*")</formula>
    </cfRule>
    <cfRule type="expression" dxfId="52" priority="55">
      <formula>COUNTIF($AF15,"*요약*")</formula>
    </cfRule>
    <cfRule type="expression" dxfId="51" priority="56">
      <formula>COUNTIF($AF15,"*합계*")</formula>
    </cfRule>
  </conditionalFormatting>
  <conditionalFormatting sqref="AD17:AH17">
    <cfRule type="expression" dxfId="50" priority="164">
      <formula>COUNTIF($AF17,"*합계*")</formula>
    </cfRule>
    <cfRule type="expression" dxfId="49" priority="163">
      <formula>COUNTIF($AF17,"*요약*")</formula>
    </cfRule>
    <cfRule type="expression" dxfId="48" priority="162">
      <formula>COUNTIF($AF17,"*총합*")</formula>
    </cfRule>
  </conditionalFormatting>
  <conditionalFormatting sqref="AH25">
    <cfRule type="expression" dxfId="47" priority="152">
      <formula>COUNTIF($AF25,"*합계*")</formula>
    </cfRule>
    <cfRule type="expression" dxfId="46" priority="150">
      <formula>COUNTIF($AF25,"*총합*")</formula>
    </cfRule>
    <cfRule type="expression" dxfId="45" priority="151">
      <formula>COUNTIF($AF25,"*요약*")</formula>
    </cfRule>
  </conditionalFormatting>
  <conditionalFormatting sqref="AH29">
    <cfRule type="expression" dxfId="44" priority="159">
      <formula>COUNTIF($AF29,"*총합*")</formula>
    </cfRule>
    <cfRule type="expression" dxfId="43" priority="160">
      <formula>COUNTIF($AF29,"*요약*")</formula>
    </cfRule>
    <cfRule type="expression" dxfId="42" priority="161">
      <formula>COUNTIF($AF29,"*합계*")</formula>
    </cfRule>
  </conditionalFormatting>
  <conditionalFormatting sqref="AH38">
    <cfRule type="expression" dxfId="41" priority="156">
      <formula>COUNTIF($AF38,"*총합*")</formula>
    </cfRule>
    <cfRule type="expression" dxfId="40" priority="157">
      <formula>COUNTIF($AF38,"*요약*")</formula>
    </cfRule>
    <cfRule type="expression" dxfId="39" priority="158">
      <formula>COUNTIF($AF38,"*합계*")</formula>
    </cfRule>
  </conditionalFormatting>
  <conditionalFormatting sqref="AK5">
    <cfRule type="expression" dxfId="38" priority="2">
      <formula>COUNTIF($AF5,"*요약*")</formula>
    </cfRule>
    <cfRule type="expression" dxfId="37" priority="3">
      <formula>COUNTIF($AF5,"*합계*")</formula>
    </cfRule>
    <cfRule type="expression" dxfId="36" priority="1">
      <formula>COUNTIF($AF5,"*총합*")</formula>
    </cfRule>
  </conditionalFormatting>
  <conditionalFormatting sqref="AT1:AU1048576">
    <cfRule type="expression" dxfId="35" priority="16">
      <formula>COUNTIF($AU1,"*수용*")</formula>
    </cfRule>
    <cfRule type="expression" dxfId="34" priority="15">
      <formula>COUNTIF($AU1,"*협의*")</formula>
    </cfRule>
  </conditionalFormatting>
  <conditionalFormatting sqref="CA3:CB4 CD3:CD4">
    <cfRule type="expression" dxfId="33" priority="8">
      <formula>COUNTIF($AD3,"*합계*")</formula>
    </cfRule>
    <cfRule type="expression" dxfId="32" priority="7">
      <formula>COUNTIF($AD3,"*요약*")</formula>
    </cfRule>
    <cfRule type="expression" dxfId="31" priority="6">
      <formula>COUNTIF($AD3,"*총합*")</formula>
    </cfRule>
  </conditionalFormatting>
  <conditionalFormatting sqref="CP3:CQ4">
    <cfRule type="expression" dxfId="30" priority="5">
      <formula>COUNTIF($AQ3,"*수용*")</formula>
    </cfRule>
    <cfRule type="expression" dxfId="29" priority="4">
      <formula>COUNTIF($AQ3,"*협의*")</formula>
    </cfRule>
  </conditionalFormatting>
  <printOptions horizontalCentered="1"/>
  <pageMargins left="0.15748031496062992" right="0.19685039370078741" top="0.19685039370078741" bottom="0.19685039370078741" header="0.39370078740157483" footer="0.11811023622047245"/>
  <pageSetup paperSize="9" scale="37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  <pageSetUpPr fitToPage="1"/>
  </sheetPr>
  <dimension ref="A1:AA234"/>
  <sheetViews>
    <sheetView view="pageBreakPreview" zoomScaleSheetLayoutView="100" workbookViewId="0">
      <pane ySplit="4" topLeftCell="A209" activePane="bottomLeft" state="frozen"/>
      <selection activeCell="A2" sqref="A2"/>
      <selection pane="bottomLeft" activeCell="K211" sqref="K211"/>
    </sheetView>
  </sheetViews>
  <sheetFormatPr defaultRowHeight="16.5" outlineLevelCol="1"/>
  <cols>
    <col min="1" max="1" width="6" style="15" customWidth="1"/>
    <col min="2" max="2" width="6.33203125" style="15" bestFit="1" customWidth="1"/>
    <col min="3" max="3" width="8.5546875" style="15" customWidth="1"/>
    <col min="4" max="5" width="9.21875" style="15" bestFit="1" customWidth="1"/>
    <col min="6" max="6" width="7.77734375" style="42" bestFit="1" customWidth="1"/>
    <col min="7" max="7" width="10.88671875" style="15" customWidth="1"/>
    <col min="8" max="8" width="8.6640625" style="39" bestFit="1" customWidth="1"/>
    <col min="9" max="9" width="4" style="39" bestFit="1" customWidth="1"/>
    <col min="10" max="10" width="7.5546875" style="36" customWidth="1"/>
    <col min="11" max="11" width="39.21875" style="36" customWidth="1"/>
    <col min="12" max="12" width="8.88671875" style="36" customWidth="1"/>
    <col min="13" max="14" width="7.5546875" style="36" customWidth="1"/>
    <col min="15" max="15" width="9.21875" style="14" hidden="1" customWidth="1" outlineLevel="1"/>
    <col min="16" max="17" width="10.6640625" style="14" hidden="1" customWidth="1" outlineLevel="1"/>
    <col min="18" max="18" width="9.21875" style="14" hidden="1" customWidth="1" outlineLevel="1"/>
    <col min="19" max="19" width="10.6640625" style="14" hidden="1" customWidth="1" outlineLevel="1"/>
    <col min="20" max="20" width="10" style="50" hidden="1" customWidth="1" outlineLevel="1"/>
    <col min="21" max="21" width="7.5546875" style="50" hidden="1" customWidth="1" outlineLevel="1"/>
    <col min="22" max="22" width="7.77734375" style="62" bestFit="1" customWidth="1" collapsed="1"/>
    <col min="24" max="24" width="16" style="413" bestFit="1" customWidth="1"/>
    <col min="25" max="25" width="6.5546875" style="413" bestFit="1" customWidth="1"/>
  </cols>
  <sheetData>
    <row r="1" spans="1:25" ht="51.75" customHeight="1">
      <c r="A1" s="37" t="s">
        <v>109</v>
      </c>
      <c r="B1" s="37"/>
      <c r="C1" s="37"/>
      <c r="D1" s="37"/>
      <c r="E1" s="37"/>
      <c r="F1" s="37"/>
      <c r="G1" s="37"/>
      <c r="H1" s="37"/>
      <c r="I1" s="37"/>
      <c r="J1" s="34"/>
      <c r="K1" s="34"/>
      <c r="L1" s="34"/>
      <c r="M1" s="34"/>
      <c r="N1" s="34"/>
      <c r="O1" s="61"/>
      <c r="P1" s="61"/>
      <c r="Q1" s="61"/>
      <c r="R1" s="61"/>
      <c r="S1" s="61"/>
      <c r="T1" s="534"/>
      <c r="U1" s="534"/>
      <c r="V1" s="61"/>
    </row>
    <row r="2" spans="1:25" ht="29.25" customHeight="1">
      <c r="A2" s="10" t="str">
        <f>총괄!$A$3</f>
        <v>○ 사업명 : 승학터널 민간투자사업(1차:우선)</v>
      </c>
      <c r="B2" s="10"/>
      <c r="C2" s="10"/>
      <c r="D2" s="10"/>
      <c r="E2" s="10"/>
      <c r="F2" s="38"/>
      <c r="G2" s="10"/>
      <c r="J2" s="35"/>
      <c r="K2" s="35"/>
      <c r="L2" s="35"/>
      <c r="M2" s="35"/>
      <c r="N2" s="35"/>
      <c r="O2" s="62"/>
      <c r="P2" s="62"/>
      <c r="Q2" s="62"/>
      <c r="R2" s="62"/>
      <c r="S2" s="62"/>
      <c r="T2" s="305"/>
      <c r="U2" s="305"/>
    </row>
    <row r="3" spans="1:25" ht="30.75" customHeight="1">
      <c r="A3" s="40" t="s">
        <v>271</v>
      </c>
      <c r="B3" s="51" t="s">
        <v>92</v>
      </c>
      <c r="C3" s="52"/>
      <c r="D3" s="51" t="s">
        <v>57</v>
      </c>
      <c r="E3" s="53"/>
      <c r="F3" s="41" t="s">
        <v>105</v>
      </c>
      <c r="G3" s="41" t="s">
        <v>107</v>
      </c>
      <c r="H3" s="157" t="s">
        <v>111</v>
      </c>
      <c r="I3" s="67" t="s">
        <v>110</v>
      </c>
      <c r="J3" s="54" t="s">
        <v>64</v>
      </c>
      <c r="K3" s="55"/>
      <c r="L3" s="56" t="s">
        <v>8</v>
      </c>
      <c r="M3" s="57"/>
      <c r="N3" s="58"/>
      <c r="O3" s="478" t="s">
        <v>268</v>
      </c>
      <c r="P3" s="479"/>
      <c r="Q3" s="480"/>
      <c r="R3" s="481" t="s">
        <v>69</v>
      </c>
      <c r="S3" s="479"/>
      <c r="T3" s="535" t="s">
        <v>35</v>
      </c>
      <c r="U3" s="536"/>
      <c r="V3" s="63"/>
    </row>
    <row r="4" spans="1:25" s="9" customFormat="1" ht="30" customHeight="1">
      <c r="A4" s="93" t="s">
        <v>272</v>
      </c>
      <c r="B4" s="94" t="s">
        <v>90</v>
      </c>
      <c r="C4" s="94" t="s">
        <v>91</v>
      </c>
      <c r="D4" s="95" t="s">
        <v>37</v>
      </c>
      <c r="E4" s="95" t="s">
        <v>44</v>
      </c>
      <c r="F4" s="96" t="s">
        <v>106</v>
      </c>
      <c r="G4" s="96" t="s">
        <v>108</v>
      </c>
      <c r="H4" s="97" t="s">
        <v>112</v>
      </c>
      <c r="I4" s="98"/>
      <c r="J4" s="99" t="s">
        <v>97</v>
      </c>
      <c r="K4" s="99" t="s">
        <v>53</v>
      </c>
      <c r="L4" s="99" t="s">
        <v>98</v>
      </c>
      <c r="M4" s="99" t="s">
        <v>53</v>
      </c>
      <c r="N4" s="100" t="s">
        <v>39</v>
      </c>
      <c r="O4" s="482" t="s">
        <v>62</v>
      </c>
      <c r="P4" s="483" t="s">
        <v>40</v>
      </c>
      <c r="Q4" s="483" t="s">
        <v>47</v>
      </c>
      <c r="R4" s="483" t="s">
        <v>60</v>
      </c>
      <c r="S4" s="484" t="s">
        <v>45</v>
      </c>
      <c r="T4" s="537" t="s">
        <v>58</v>
      </c>
      <c r="U4" s="538" t="s">
        <v>59</v>
      </c>
      <c r="V4" s="101" t="s">
        <v>99</v>
      </c>
      <c r="X4" s="414"/>
      <c r="Y4" s="414"/>
    </row>
    <row r="5" spans="1:25" ht="50.1" customHeight="1">
      <c r="A5" s="485" t="s">
        <v>656</v>
      </c>
      <c r="B5" s="486" t="s">
        <v>642</v>
      </c>
      <c r="C5" s="486" t="s">
        <v>643</v>
      </c>
      <c r="D5" s="485" t="s">
        <v>644</v>
      </c>
      <c r="E5" s="485" t="s">
        <v>645</v>
      </c>
      <c r="F5" s="486" t="s">
        <v>657</v>
      </c>
      <c r="G5" s="486"/>
      <c r="H5" s="487">
        <v>1</v>
      </c>
      <c r="I5" s="487" t="s">
        <v>658</v>
      </c>
      <c r="J5" s="489"/>
      <c r="K5" s="490"/>
      <c r="L5" s="491"/>
      <c r="M5" s="490"/>
      <c r="N5" s="491"/>
      <c r="O5" s="492"/>
      <c r="P5" s="493"/>
      <c r="Q5" s="492"/>
      <c r="R5" s="492"/>
      <c r="S5" s="508"/>
      <c r="T5" s="539"/>
      <c r="U5" s="539"/>
      <c r="V5" s="706"/>
      <c r="X5" s="413" t="str">
        <f>IF(총괄!$A$3="(","1",RIGHT(총괄!$A$3,LEN(총괄!$A$3)-FIND(":",총괄!$A$3)-1))</f>
        <v>승학터널 민간투자사업(1차:우선)</v>
      </c>
      <c r="Y5" s="413" t="s">
        <v>261</v>
      </c>
    </row>
    <row r="6" spans="1:25" s="1" customFormat="1" ht="50.1" customHeight="1">
      <c r="A6" s="485" t="s">
        <v>867</v>
      </c>
      <c r="B6" s="486" t="s">
        <v>642</v>
      </c>
      <c r="C6" s="486" t="s">
        <v>643</v>
      </c>
      <c r="D6" s="485" t="s">
        <v>644</v>
      </c>
      <c r="E6" s="485" t="s">
        <v>645</v>
      </c>
      <c r="F6" s="486" t="s">
        <v>659</v>
      </c>
      <c r="G6" s="486" t="s">
        <v>710</v>
      </c>
      <c r="H6" s="487">
        <v>1</v>
      </c>
      <c r="I6" s="487" t="s">
        <v>658</v>
      </c>
      <c r="J6" s="489"/>
      <c r="K6" s="490"/>
      <c r="L6" s="491"/>
      <c r="M6" s="490"/>
      <c r="N6" s="491"/>
      <c r="O6" s="492"/>
      <c r="P6" s="493"/>
      <c r="Q6" s="492"/>
      <c r="R6" s="492"/>
      <c r="S6" s="508"/>
      <c r="T6" s="539"/>
      <c r="U6" s="539"/>
      <c r="V6" s="706"/>
      <c r="X6" s="413" t="str">
        <f>IF(총괄!$A$3="(","1",RIGHT(총괄!$A$3,LEN(총괄!$A$3)-FIND(":",총괄!$A$3)-1))</f>
        <v>승학터널 민간투자사업(1차:우선)</v>
      </c>
      <c r="Y6" s="413" t="s">
        <v>261</v>
      </c>
    </row>
    <row r="7" spans="1:25" s="1" customFormat="1" ht="50.1" customHeight="1">
      <c r="A7" s="485" t="s">
        <v>868</v>
      </c>
      <c r="B7" s="486" t="s">
        <v>642</v>
      </c>
      <c r="C7" s="486" t="s">
        <v>643</v>
      </c>
      <c r="D7" s="485" t="s">
        <v>644</v>
      </c>
      <c r="E7" s="485" t="s">
        <v>645</v>
      </c>
      <c r="F7" s="486" t="s">
        <v>660</v>
      </c>
      <c r="G7" s="486" t="s">
        <v>661</v>
      </c>
      <c r="H7" s="487">
        <v>5</v>
      </c>
      <c r="I7" s="487" t="s">
        <v>658</v>
      </c>
      <c r="J7" s="489"/>
      <c r="K7" s="490"/>
      <c r="L7" s="491"/>
      <c r="M7" s="490"/>
      <c r="N7" s="491"/>
      <c r="O7" s="492"/>
      <c r="P7" s="493"/>
      <c r="Q7" s="492"/>
      <c r="R7" s="492"/>
      <c r="S7" s="508"/>
      <c r="T7" s="539"/>
      <c r="U7" s="539"/>
      <c r="V7" s="706"/>
      <c r="X7" s="413" t="str">
        <f>IF(총괄!$A$3="(","1",RIGHT(총괄!$A$3,LEN(총괄!$A$3)-FIND(":",총괄!$A$3)-1))</f>
        <v>승학터널 민간투자사업(1차:우선)</v>
      </c>
      <c r="Y7" s="413" t="s">
        <v>261</v>
      </c>
    </row>
    <row r="8" spans="1:25" ht="50.1" customHeight="1">
      <c r="A8" s="485" t="s">
        <v>869</v>
      </c>
      <c r="B8" s="486" t="s">
        <v>642</v>
      </c>
      <c r="C8" s="486" t="s">
        <v>643</v>
      </c>
      <c r="D8" s="485" t="s">
        <v>865</v>
      </c>
      <c r="E8" s="485" t="s">
        <v>866</v>
      </c>
      <c r="F8" s="486" t="s">
        <v>662</v>
      </c>
      <c r="G8" s="486" t="s">
        <v>711</v>
      </c>
      <c r="H8" s="487">
        <v>5</v>
      </c>
      <c r="I8" s="487" t="s">
        <v>658</v>
      </c>
      <c r="J8" s="489"/>
      <c r="K8" s="490"/>
      <c r="L8" s="491"/>
      <c r="M8" s="490"/>
      <c r="N8" s="491"/>
      <c r="O8" s="492"/>
      <c r="P8" s="493"/>
      <c r="Q8" s="492"/>
      <c r="R8" s="492"/>
      <c r="S8" s="508"/>
      <c r="T8" s="539"/>
      <c r="U8" s="539"/>
      <c r="V8" s="706"/>
      <c r="X8" s="413" t="str">
        <f>IF(총괄!$A$3="(","1",RIGHT(총괄!$A$3,LEN(총괄!$A$3)-FIND(":",총괄!$A$3)-1))</f>
        <v>승학터널 민간투자사업(1차:우선)</v>
      </c>
      <c r="Y8" s="413" t="s">
        <v>261</v>
      </c>
    </row>
    <row r="9" spans="1:25" s="1" customFormat="1" ht="50.1" customHeight="1">
      <c r="A9" s="485" t="s">
        <v>870</v>
      </c>
      <c r="B9" s="486" t="s">
        <v>642</v>
      </c>
      <c r="C9" s="486" t="s">
        <v>643</v>
      </c>
      <c r="D9" s="485" t="s">
        <v>865</v>
      </c>
      <c r="E9" s="485" t="s">
        <v>866</v>
      </c>
      <c r="F9" s="486" t="s">
        <v>663</v>
      </c>
      <c r="G9" s="486" t="s">
        <v>712</v>
      </c>
      <c r="H9" s="487">
        <v>5</v>
      </c>
      <c r="I9" s="487" t="s">
        <v>658</v>
      </c>
      <c r="J9" s="489"/>
      <c r="K9" s="490"/>
      <c r="L9" s="491"/>
      <c r="M9" s="490"/>
      <c r="N9" s="491"/>
      <c r="O9" s="492"/>
      <c r="P9" s="493"/>
      <c r="Q9" s="492"/>
      <c r="R9" s="492"/>
      <c r="S9" s="508"/>
      <c r="T9" s="539"/>
      <c r="U9" s="539"/>
      <c r="V9" s="706"/>
      <c r="X9" s="413" t="str">
        <f>IF(총괄!$A$3="(","1",RIGHT(총괄!$A$3,LEN(총괄!$A$3)-FIND(":",총괄!$A$3)-1))</f>
        <v>승학터널 민간투자사업(1차:우선)</v>
      </c>
      <c r="Y9" s="413" t="s">
        <v>261</v>
      </c>
    </row>
    <row r="10" spans="1:25" s="1" customFormat="1" ht="50.1" customHeight="1">
      <c r="A10" s="485" t="s">
        <v>871</v>
      </c>
      <c r="B10" s="486" t="s">
        <v>642</v>
      </c>
      <c r="C10" s="486" t="s">
        <v>643</v>
      </c>
      <c r="D10" s="485" t="s">
        <v>865</v>
      </c>
      <c r="E10" s="485" t="s">
        <v>866</v>
      </c>
      <c r="F10" s="486" t="s">
        <v>664</v>
      </c>
      <c r="G10" s="486" t="s">
        <v>713</v>
      </c>
      <c r="H10" s="487">
        <v>1</v>
      </c>
      <c r="I10" s="487" t="s">
        <v>658</v>
      </c>
      <c r="J10" s="489"/>
      <c r="K10" s="490"/>
      <c r="L10" s="491"/>
      <c r="M10" s="490"/>
      <c r="N10" s="491"/>
      <c r="O10" s="492"/>
      <c r="P10" s="493"/>
      <c r="Q10" s="492"/>
      <c r="R10" s="492"/>
      <c r="S10" s="508"/>
      <c r="T10" s="539"/>
      <c r="U10" s="539"/>
      <c r="V10" s="706"/>
      <c r="X10" s="413" t="str">
        <f>IF(총괄!$A$3="(","1",RIGHT(총괄!$A$3,LEN(총괄!$A$3)-FIND(":",총괄!$A$3)-1))</f>
        <v>승학터널 민간투자사업(1차:우선)</v>
      </c>
      <c r="Y10" s="413" t="s">
        <v>261</v>
      </c>
    </row>
    <row r="11" spans="1:25" s="1" customFormat="1" ht="50.1" customHeight="1">
      <c r="A11" s="485" t="s">
        <v>872</v>
      </c>
      <c r="B11" s="486" t="s">
        <v>642</v>
      </c>
      <c r="C11" s="486" t="s">
        <v>643</v>
      </c>
      <c r="D11" s="485" t="s">
        <v>865</v>
      </c>
      <c r="E11" s="485" t="s">
        <v>866</v>
      </c>
      <c r="F11" s="486" t="s">
        <v>665</v>
      </c>
      <c r="G11" s="486" t="s">
        <v>714</v>
      </c>
      <c r="H11" s="487">
        <v>1</v>
      </c>
      <c r="I11" s="487" t="s">
        <v>658</v>
      </c>
      <c r="J11" s="489"/>
      <c r="K11" s="490"/>
      <c r="L11" s="491"/>
      <c r="M11" s="490"/>
      <c r="N11" s="491"/>
      <c r="O11" s="492"/>
      <c r="P11" s="493"/>
      <c r="Q11" s="492"/>
      <c r="R11" s="492"/>
      <c r="S11" s="508"/>
      <c r="T11" s="539"/>
      <c r="U11" s="539"/>
      <c r="V11" s="706"/>
      <c r="X11" s="413" t="str">
        <f>IF(총괄!$A$3="(","1",RIGHT(총괄!$A$3,LEN(총괄!$A$3)-FIND(":",총괄!$A$3)-1))</f>
        <v>승학터널 민간투자사업(1차:우선)</v>
      </c>
      <c r="Y11" s="413" t="s">
        <v>261</v>
      </c>
    </row>
    <row r="12" spans="1:25" s="1" customFormat="1" ht="50.1" customHeight="1">
      <c r="A12" s="485" t="s">
        <v>873</v>
      </c>
      <c r="B12" s="486" t="s">
        <v>642</v>
      </c>
      <c r="C12" s="486" t="s">
        <v>643</v>
      </c>
      <c r="D12" s="485" t="s">
        <v>865</v>
      </c>
      <c r="E12" s="485" t="s">
        <v>866</v>
      </c>
      <c r="F12" s="486" t="s">
        <v>666</v>
      </c>
      <c r="G12" s="486" t="s">
        <v>715</v>
      </c>
      <c r="H12" s="487">
        <v>1</v>
      </c>
      <c r="I12" s="487" t="s">
        <v>658</v>
      </c>
      <c r="J12" s="489"/>
      <c r="K12" s="490"/>
      <c r="L12" s="491"/>
      <c r="M12" s="490"/>
      <c r="N12" s="491"/>
      <c r="O12" s="492"/>
      <c r="P12" s="493"/>
      <c r="Q12" s="492"/>
      <c r="R12" s="492"/>
      <c r="S12" s="508"/>
      <c r="T12" s="539"/>
      <c r="U12" s="539"/>
      <c r="V12" s="706"/>
      <c r="X12" s="413" t="str">
        <f>IF(총괄!$A$3="(","1",RIGHT(총괄!$A$3,LEN(총괄!$A$3)-FIND(":",총괄!$A$3)-1))</f>
        <v>승학터널 민간투자사업(1차:우선)</v>
      </c>
      <c r="Y12" s="413" t="s">
        <v>261</v>
      </c>
    </row>
    <row r="13" spans="1:25" s="1" customFormat="1" ht="50.1" customHeight="1">
      <c r="A13" s="485" t="s">
        <v>874</v>
      </c>
      <c r="B13" s="486" t="s">
        <v>642</v>
      </c>
      <c r="C13" s="486" t="s">
        <v>643</v>
      </c>
      <c r="D13" s="485" t="s">
        <v>865</v>
      </c>
      <c r="E13" s="485" t="s">
        <v>866</v>
      </c>
      <c r="F13" s="486" t="s">
        <v>667</v>
      </c>
      <c r="G13" s="486" t="s">
        <v>716</v>
      </c>
      <c r="H13" s="487">
        <v>1</v>
      </c>
      <c r="I13" s="487" t="s">
        <v>658</v>
      </c>
      <c r="J13" s="489"/>
      <c r="K13" s="490"/>
      <c r="L13" s="491"/>
      <c r="M13" s="490"/>
      <c r="N13" s="491"/>
      <c r="O13" s="492"/>
      <c r="P13" s="493"/>
      <c r="Q13" s="492"/>
      <c r="R13" s="492"/>
      <c r="S13" s="508"/>
      <c r="T13" s="539"/>
      <c r="U13" s="539"/>
      <c r="V13" s="706"/>
      <c r="X13" s="413" t="str">
        <f>IF(총괄!$A$3="(","1",RIGHT(총괄!$A$3,LEN(총괄!$A$3)-FIND(":",총괄!$A$3)-1))</f>
        <v>승학터널 민간투자사업(1차:우선)</v>
      </c>
      <c r="Y13" s="413" t="s">
        <v>261</v>
      </c>
    </row>
    <row r="14" spans="1:25" s="1" customFormat="1" ht="50.1" customHeight="1">
      <c r="A14" s="485" t="s">
        <v>875</v>
      </c>
      <c r="B14" s="486" t="s">
        <v>642</v>
      </c>
      <c r="C14" s="486" t="s">
        <v>643</v>
      </c>
      <c r="D14" s="485" t="s">
        <v>865</v>
      </c>
      <c r="E14" s="485" t="s">
        <v>866</v>
      </c>
      <c r="F14" s="486" t="s">
        <v>668</v>
      </c>
      <c r="G14" s="486" t="s">
        <v>717</v>
      </c>
      <c r="H14" s="487">
        <v>1</v>
      </c>
      <c r="I14" s="487" t="s">
        <v>658</v>
      </c>
      <c r="J14" s="489"/>
      <c r="K14" s="490"/>
      <c r="L14" s="491"/>
      <c r="M14" s="490"/>
      <c r="N14" s="491"/>
      <c r="O14" s="492"/>
      <c r="P14" s="493"/>
      <c r="Q14" s="492"/>
      <c r="R14" s="492"/>
      <c r="S14" s="508"/>
      <c r="T14" s="539"/>
      <c r="U14" s="539"/>
      <c r="V14" s="706"/>
      <c r="X14" s="413" t="str">
        <f>IF(총괄!$A$3="(","1",RIGHT(총괄!$A$3,LEN(총괄!$A$3)-FIND(":",총괄!$A$3)-1))</f>
        <v>승학터널 민간투자사업(1차:우선)</v>
      </c>
      <c r="Y14" s="413" t="s">
        <v>261</v>
      </c>
    </row>
    <row r="15" spans="1:25" s="1" customFormat="1" ht="50.1" customHeight="1">
      <c r="A15" s="485" t="s">
        <v>876</v>
      </c>
      <c r="B15" s="486" t="s">
        <v>642</v>
      </c>
      <c r="C15" s="486" t="s">
        <v>643</v>
      </c>
      <c r="D15" s="485" t="s">
        <v>865</v>
      </c>
      <c r="E15" s="485" t="s">
        <v>866</v>
      </c>
      <c r="F15" s="486" t="s">
        <v>669</v>
      </c>
      <c r="G15" s="486" t="s">
        <v>718</v>
      </c>
      <c r="H15" s="487">
        <v>1</v>
      </c>
      <c r="I15" s="487" t="s">
        <v>658</v>
      </c>
      <c r="J15" s="489"/>
      <c r="K15" s="490"/>
      <c r="L15" s="491"/>
      <c r="M15" s="490"/>
      <c r="N15" s="491"/>
      <c r="O15" s="492"/>
      <c r="P15" s="493"/>
      <c r="Q15" s="492"/>
      <c r="R15" s="492"/>
      <c r="S15" s="508"/>
      <c r="T15" s="539"/>
      <c r="U15" s="539"/>
      <c r="V15" s="706"/>
      <c r="X15" s="413" t="str">
        <f>IF(총괄!$A$3="(","1",RIGHT(총괄!$A$3,LEN(총괄!$A$3)-FIND(":",총괄!$A$3)-1))</f>
        <v>승학터널 민간투자사업(1차:우선)</v>
      </c>
      <c r="Y15" s="413" t="s">
        <v>261</v>
      </c>
    </row>
    <row r="16" spans="1:25" s="1" customFormat="1" ht="50.1" customHeight="1">
      <c r="A16" s="485" t="s">
        <v>877</v>
      </c>
      <c r="B16" s="486" t="s">
        <v>642</v>
      </c>
      <c r="C16" s="486" t="s">
        <v>643</v>
      </c>
      <c r="D16" s="485" t="s">
        <v>865</v>
      </c>
      <c r="E16" s="485" t="s">
        <v>866</v>
      </c>
      <c r="F16" s="486" t="s">
        <v>670</v>
      </c>
      <c r="G16" s="486" t="s">
        <v>719</v>
      </c>
      <c r="H16" s="487">
        <v>1</v>
      </c>
      <c r="I16" s="487" t="s">
        <v>658</v>
      </c>
      <c r="J16" s="489"/>
      <c r="K16" s="490"/>
      <c r="L16" s="491"/>
      <c r="M16" s="490"/>
      <c r="N16" s="491"/>
      <c r="O16" s="492"/>
      <c r="P16" s="493"/>
      <c r="Q16" s="492"/>
      <c r="R16" s="492"/>
      <c r="S16" s="508"/>
      <c r="T16" s="539"/>
      <c r="U16" s="539"/>
      <c r="V16" s="706"/>
      <c r="X16" s="413" t="str">
        <f>IF(총괄!$A$3="(","1",RIGHT(총괄!$A$3,LEN(총괄!$A$3)-FIND(":",총괄!$A$3)-1))</f>
        <v>승학터널 민간투자사업(1차:우선)</v>
      </c>
      <c r="Y16" s="413" t="s">
        <v>261</v>
      </c>
    </row>
    <row r="17" spans="1:25" s="1" customFormat="1" ht="50.1" customHeight="1">
      <c r="A17" s="485" t="s">
        <v>878</v>
      </c>
      <c r="B17" s="486" t="s">
        <v>642</v>
      </c>
      <c r="C17" s="486" t="s">
        <v>643</v>
      </c>
      <c r="D17" s="485" t="s">
        <v>865</v>
      </c>
      <c r="E17" s="485" t="s">
        <v>866</v>
      </c>
      <c r="F17" s="486" t="s">
        <v>671</v>
      </c>
      <c r="G17" s="486" t="s">
        <v>720</v>
      </c>
      <c r="H17" s="487">
        <v>1</v>
      </c>
      <c r="I17" s="487" t="s">
        <v>658</v>
      </c>
      <c r="J17" s="489"/>
      <c r="K17" s="490"/>
      <c r="L17" s="491"/>
      <c r="M17" s="490"/>
      <c r="N17" s="491"/>
      <c r="O17" s="492"/>
      <c r="P17" s="493"/>
      <c r="Q17" s="492"/>
      <c r="R17" s="492"/>
      <c r="S17" s="508"/>
      <c r="T17" s="539"/>
      <c r="U17" s="539"/>
      <c r="V17" s="706"/>
      <c r="X17" s="413" t="str">
        <f>IF(총괄!$A$3="(","1",RIGHT(총괄!$A$3,LEN(총괄!$A$3)-FIND(":",총괄!$A$3)-1))</f>
        <v>승학터널 민간투자사업(1차:우선)</v>
      </c>
      <c r="Y17" s="413" t="s">
        <v>261</v>
      </c>
    </row>
    <row r="18" spans="1:25" s="1" customFormat="1" ht="50.1" customHeight="1">
      <c r="A18" s="485" t="s">
        <v>879</v>
      </c>
      <c r="B18" s="486" t="s">
        <v>642</v>
      </c>
      <c r="C18" s="486" t="s">
        <v>643</v>
      </c>
      <c r="D18" s="485" t="s">
        <v>865</v>
      </c>
      <c r="E18" s="485" t="s">
        <v>866</v>
      </c>
      <c r="F18" s="486" t="s">
        <v>672</v>
      </c>
      <c r="G18" s="486" t="s">
        <v>721</v>
      </c>
      <c r="H18" s="487">
        <v>1</v>
      </c>
      <c r="I18" s="487" t="s">
        <v>658</v>
      </c>
      <c r="J18" s="489"/>
      <c r="K18" s="490"/>
      <c r="L18" s="491"/>
      <c r="M18" s="490"/>
      <c r="N18" s="491"/>
      <c r="O18" s="492"/>
      <c r="P18" s="493"/>
      <c r="Q18" s="492"/>
      <c r="R18" s="492"/>
      <c r="S18" s="508"/>
      <c r="T18" s="539"/>
      <c r="U18" s="539"/>
      <c r="V18" s="706"/>
      <c r="X18" s="413" t="str">
        <f>IF(총괄!$A$3="(","1",RIGHT(총괄!$A$3,LEN(총괄!$A$3)-FIND(":",총괄!$A$3)-1))</f>
        <v>승학터널 민간투자사업(1차:우선)</v>
      </c>
      <c r="Y18" s="413" t="s">
        <v>261</v>
      </c>
    </row>
    <row r="19" spans="1:25" s="1" customFormat="1" ht="50.1" customHeight="1">
      <c r="A19" s="485" t="s">
        <v>880</v>
      </c>
      <c r="B19" s="486" t="s">
        <v>642</v>
      </c>
      <c r="C19" s="486" t="s">
        <v>643</v>
      </c>
      <c r="D19" s="485" t="s">
        <v>865</v>
      </c>
      <c r="E19" s="485" t="s">
        <v>866</v>
      </c>
      <c r="F19" s="486" t="s">
        <v>673</v>
      </c>
      <c r="G19" s="486" t="s">
        <v>722</v>
      </c>
      <c r="H19" s="487">
        <v>1</v>
      </c>
      <c r="I19" s="487" t="s">
        <v>658</v>
      </c>
      <c r="J19" s="489"/>
      <c r="K19" s="490"/>
      <c r="L19" s="491"/>
      <c r="M19" s="490"/>
      <c r="N19" s="491"/>
      <c r="O19" s="492"/>
      <c r="P19" s="493"/>
      <c r="Q19" s="492"/>
      <c r="R19" s="492"/>
      <c r="S19" s="508"/>
      <c r="T19" s="539"/>
      <c r="U19" s="539"/>
      <c r="V19" s="706"/>
      <c r="X19" s="413" t="str">
        <f>IF(총괄!$A$3="(","1",RIGHT(총괄!$A$3,LEN(총괄!$A$3)-FIND(":",총괄!$A$3)-1))</f>
        <v>승학터널 민간투자사업(1차:우선)</v>
      </c>
      <c r="Y19" s="413" t="s">
        <v>261</v>
      </c>
    </row>
    <row r="20" spans="1:25" s="1" customFormat="1" ht="50.1" customHeight="1">
      <c r="A20" s="485" t="s">
        <v>881</v>
      </c>
      <c r="B20" s="486" t="s">
        <v>642</v>
      </c>
      <c r="C20" s="486" t="s">
        <v>643</v>
      </c>
      <c r="D20" s="485" t="s">
        <v>865</v>
      </c>
      <c r="E20" s="485" t="s">
        <v>866</v>
      </c>
      <c r="F20" s="486" t="s">
        <v>674</v>
      </c>
      <c r="G20" s="486" t="s">
        <v>723</v>
      </c>
      <c r="H20" s="487">
        <v>1</v>
      </c>
      <c r="I20" s="487" t="s">
        <v>658</v>
      </c>
      <c r="J20" s="489"/>
      <c r="K20" s="490"/>
      <c r="L20" s="491"/>
      <c r="M20" s="490"/>
      <c r="N20" s="491"/>
      <c r="O20" s="492"/>
      <c r="P20" s="493"/>
      <c r="Q20" s="492"/>
      <c r="R20" s="492"/>
      <c r="S20" s="508"/>
      <c r="T20" s="539"/>
      <c r="U20" s="539"/>
      <c r="V20" s="706"/>
      <c r="X20" s="413" t="str">
        <f>IF(총괄!$A$3="(","1",RIGHT(총괄!$A$3,LEN(총괄!$A$3)-FIND(":",총괄!$A$3)-1))</f>
        <v>승학터널 민간투자사업(1차:우선)</v>
      </c>
      <c r="Y20" s="413" t="s">
        <v>261</v>
      </c>
    </row>
    <row r="21" spans="1:25" s="1" customFormat="1" ht="50.1" customHeight="1">
      <c r="A21" s="485" t="s">
        <v>882</v>
      </c>
      <c r="B21" s="486" t="s">
        <v>642</v>
      </c>
      <c r="C21" s="486" t="s">
        <v>643</v>
      </c>
      <c r="D21" s="485" t="s">
        <v>865</v>
      </c>
      <c r="E21" s="485" t="s">
        <v>866</v>
      </c>
      <c r="F21" s="486" t="s">
        <v>675</v>
      </c>
      <c r="G21" s="486" t="s">
        <v>724</v>
      </c>
      <c r="H21" s="487">
        <v>1</v>
      </c>
      <c r="I21" s="487" t="s">
        <v>658</v>
      </c>
      <c r="J21" s="489"/>
      <c r="K21" s="490"/>
      <c r="L21" s="491"/>
      <c r="M21" s="490"/>
      <c r="N21" s="491"/>
      <c r="O21" s="492"/>
      <c r="P21" s="493"/>
      <c r="Q21" s="492"/>
      <c r="R21" s="492"/>
      <c r="S21" s="508"/>
      <c r="T21" s="539"/>
      <c r="U21" s="539"/>
      <c r="V21" s="706"/>
      <c r="X21" s="413" t="str">
        <f>IF(총괄!$A$3="(","1",RIGHT(총괄!$A$3,LEN(총괄!$A$3)-FIND(":",총괄!$A$3)-1))</f>
        <v>승학터널 민간투자사업(1차:우선)</v>
      </c>
      <c r="Y21" s="413" t="s">
        <v>261</v>
      </c>
    </row>
    <row r="22" spans="1:25" s="1" customFormat="1" ht="50.1" customHeight="1">
      <c r="A22" s="485" t="s">
        <v>883</v>
      </c>
      <c r="B22" s="486" t="s">
        <v>642</v>
      </c>
      <c r="C22" s="486" t="s">
        <v>643</v>
      </c>
      <c r="D22" s="485" t="s">
        <v>865</v>
      </c>
      <c r="E22" s="485" t="s">
        <v>866</v>
      </c>
      <c r="F22" s="486" t="s">
        <v>676</v>
      </c>
      <c r="G22" s="486" t="s">
        <v>725</v>
      </c>
      <c r="H22" s="487">
        <v>1</v>
      </c>
      <c r="I22" s="487" t="s">
        <v>658</v>
      </c>
      <c r="J22" s="489"/>
      <c r="K22" s="490"/>
      <c r="L22" s="491"/>
      <c r="M22" s="490"/>
      <c r="N22" s="491"/>
      <c r="O22" s="492"/>
      <c r="P22" s="493"/>
      <c r="Q22" s="492"/>
      <c r="R22" s="492"/>
      <c r="S22" s="508"/>
      <c r="T22" s="539"/>
      <c r="U22" s="539"/>
      <c r="V22" s="706"/>
      <c r="X22" s="413" t="str">
        <f>IF(총괄!$A$3="(","1",RIGHT(총괄!$A$3,LEN(총괄!$A$3)-FIND(":",총괄!$A$3)-1))</f>
        <v>승학터널 민간투자사업(1차:우선)</v>
      </c>
      <c r="Y22" s="413" t="s">
        <v>261</v>
      </c>
    </row>
    <row r="23" spans="1:25" s="1" customFormat="1" ht="50.1" customHeight="1">
      <c r="A23" s="485" t="s">
        <v>884</v>
      </c>
      <c r="B23" s="486" t="s">
        <v>642</v>
      </c>
      <c r="C23" s="486" t="s">
        <v>643</v>
      </c>
      <c r="D23" s="485" t="s">
        <v>865</v>
      </c>
      <c r="E23" s="485" t="s">
        <v>866</v>
      </c>
      <c r="F23" s="486" t="s">
        <v>677</v>
      </c>
      <c r="G23" s="486" t="s">
        <v>726</v>
      </c>
      <c r="H23" s="487">
        <v>1</v>
      </c>
      <c r="I23" s="487" t="s">
        <v>658</v>
      </c>
      <c r="J23" s="489"/>
      <c r="K23" s="490"/>
      <c r="L23" s="491"/>
      <c r="M23" s="490"/>
      <c r="N23" s="491"/>
      <c r="O23" s="492"/>
      <c r="P23" s="493"/>
      <c r="Q23" s="492"/>
      <c r="R23" s="492"/>
      <c r="S23" s="508"/>
      <c r="T23" s="539"/>
      <c r="U23" s="539"/>
      <c r="V23" s="706"/>
      <c r="X23" s="413" t="str">
        <f>IF(총괄!$A$3="(","1",RIGHT(총괄!$A$3,LEN(총괄!$A$3)-FIND(":",총괄!$A$3)-1))</f>
        <v>승학터널 민간투자사업(1차:우선)</v>
      </c>
      <c r="Y23" s="413" t="s">
        <v>250</v>
      </c>
    </row>
    <row r="24" spans="1:25" s="1" customFormat="1" ht="50.1" customHeight="1">
      <c r="A24" s="485" t="s">
        <v>885</v>
      </c>
      <c r="B24" s="486" t="s">
        <v>642</v>
      </c>
      <c r="C24" s="486" t="s">
        <v>643</v>
      </c>
      <c r="D24" s="485" t="s">
        <v>865</v>
      </c>
      <c r="E24" s="485" t="s">
        <v>866</v>
      </c>
      <c r="F24" s="486" t="s">
        <v>678</v>
      </c>
      <c r="G24" s="486" t="s">
        <v>727</v>
      </c>
      <c r="H24" s="487">
        <v>2</v>
      </c>
      <c r="I24" s="487" t="s">
        <v>658</v>
      </c>
      <c r="J24" s="489"/>
      <c r="K24" s="490"/>
      <c r="L24" s="491"/>
      <c r="M24" s="490"/>
      <c r="N24" s="491"/>
      <c r="O24" s="492"/>
      <c r="P24" s="493"/>
      <c r="Q24" s="492"/>
      <c r="R24" s="492"/>
      <c r="S24" s="508"/>
      <c r="T24" s="539"/>
      <c r="U24" s="539"/>
      <c r="V24" s="706"/>
      <c r="X24" s="413" t="str">
        <f>IF(총괄!$A$3="(","1",RIGHT(총괄!$A$3,LEN(총괄!$A$3)-FIND(":",총괄!$A$3)-1))</f>
        <v>승학터널 민간투자사업(1차:우선)</v>
      </c>
      <c r="Y24" s="413" t="s">
        <v>250</v>
      </c>
    </row>
    <row r="25" spans="1:25" s="1" customFormat="1" ht="50.1" customHeight="1">
      <c r="A25" s="485" t="s">
        <v>886</v>
      </c>
      <c r="B25" s="486" t="s">
        <v>642</v>
      </c>
      <c r="C25" s="486" t="s">
        <v>643</v>
      </c>
      <c r="D25" s="485" t="s">
        <v>865</v>
      </c>
      <c r="E25" s="485" t="s">
        <v>866</v>
      </c>
      <c r="F25" s="486" t="s">
        <v>679</v>
      </c>
      <c r="G25" s="486" t="s">
        <v>728</v>
      </c>
      <c r="H25" s="487">
        <v>2</v>
      </c>
      <c r="I25" s="487" t="s">
        <v>658</v>
      </c>
      <c r="J25" s="489"/>
      <c r="K25" s="490"/>
      <c r="L25" s="491"/>
      <c r="M25" s="490"/>
      <c r="N25" s="491"/>
      <c r="O25" s="492"/>
      <c r="P25" s="493"/>
      <c r="Q25" s="492"/>
      <c r="R25" s="492"/>
      <c r="S25" s="508"/>
      <c r="T25" s="539"/>
      <c r="U25" s="539"/>
      <c r="V25" s="706"/>
      <c r="X25" s="413" t="str">
        <f>IF(총괄!$A$3="(","1",RIGHT(총괄!$A$3,LEN(총괄!$A$3)-FIND(":",총괄!$A$3)-1))</f>
        <v>승학터널 민간투자사업(1차:우선)</v>
      </c>
      <c r="Y25" s="413" t="s">
        <v>250</v>
      </c>
    </row>
    <row r="26" spans="1:25" s="1" customFormat="1" ht="50.1" customHeight="1">
      <c r="A26" s="485" t="s">
        <v>887</v>
      </c>
      <c r="B26" s="486" t="s">
        <v>642</v>
      </c>
      <c r="C26" s="486" t="s">
        <v>643</v>
      </c>
      <c r="D26" s="485" t="s">
        <v>865</v>
      </c>
      <c r="E26" s="485" t="s">
        <v>866</v>
      </c>
      <c r="F26" s="486" t="s">
        <v>680</v>
      </c>
      <c r="G26" s="486" t="s">
        <v>729</v>
      </c>
      <c r="H26" s="487">
        <v>2</v>
      </c>
      <c r="I26" s="487" t="s">
        <v>658</v>
      </c>
      <c r="J26" s="489"/>
      <c r="K26" s="490"/>
      <c r="L26" s="491"/>
      <c r="M26" s="490"/>
      <c r="N26" s="491"/>
      <c r="O26" s="492"/>
      <c r="P26" s="493"/>
      <c r="Q26" s="492"/>
      <c r="R26" s="492"/>
      <c r="S26" s="508"/>
      <c r="T26" s="539"/>
      <c r="U26" s="539"/>
      <c r="V26" s="706"/>
      <c r="X26" s="413" t="str">
        <f>IF(총괄!$A$3="(","1",RIGHT(총괄!$A$3,LEN(총괄!$A$3)-FIND(":",총괄!$A$3)-1))</f>
        <v>승학터널 민간투자사업(1차:우선)</v>
      </c>
      <c r="Y26" s="413" t="s">
        <v>250</v>
      </c>
    </row>
    <row r="27" spans="1:25" s="1" customFormat="1" ht="50.1" customHeight="1">
      <c r="A27" s="485" t="s">
        <v>888</v>
      </c>
      <c r="B27" s="486" t="s">
        <v>642</v>
      </c>
      <c r="C27" s="486" t="s">
        <v>643</v>
      </c>
      <c r="D27" s="485" t="s">
        <v>865</v>
      </c>
      <c r="E27" s="485" t="s">
        <v>866</v>
      </c>
      <c r="F27" s="486" t="s">
        <v>681</v>
      </c>
      <c r="G27" s="486" t="s">
        <v>730</v>
      </c>
      <c r="H27" s="487">
        <v>2</v>
      </c>
      <c r="I27" s="487" t="s">
        <v>658</v>
      </c>
      <c r="J27" s="489"/>
      <c r="K27" s="490"/>
      <c r="L27" s="491"/>
      <c r="M27" s="490"/>
      <c r="N27" s="491"/>
      <c r="O27" s="492"/>
      <c r="P27" s="493"/>
      <c r="Q27" s="492"/>
      <c r="R27" s="492"/>
      <c r="S27" s="508"/>
      <c r="T27" s="539"/>
      <c r="U27" s="539"/>
      <c r="V27" s="706"/>
      <c r="X27" s="413" t="str">
        <f>IF(총괄!$A$3="(","1",RIGHT(총괄!$A$3,LEN(총괄!$A$3)-FIND(":",총괄!$A$3)-1))</f>
        <v>승학터널 민간투자사업(1차:우선)</v>
      </c>
      <c r="Y27" s="413" t="s">
        <v>261</v>
      </c>
    </row>
    <row r="28" spans="1:25" s="1" customFormat="1" ht="50.1" customHeight="1">
      <c r="A28" s="485" t="s">
        <v>889</v>
      </c>
      <c r="B28" s="486" t="s">
        <v>642</v>
      </c>
      <c r="C28" s="486" t="s">
        <v>643</v>
      </c>
      <c r="D28" s="485" t="s">
        <v>865</v>
      </c>
      <c r="E28" s="485" t="s">
        <v>866</v>
      </c>
      <c r="F28" s="486" t="s">
        <v>682</v>
      </c>
      <c r="G28" s="486" t="s">
        <v>731</v>
      </c>
      <c r="H28" s="487">
        <v>2</v>
      </c>
      <c r="I28" s="487" t="s">
        <v>658</v>
      </c>
      <c r="J28" s="489"/>
      <c r="K28" s="490"/>
      <c r="L28" s="491"/>
      <c r="M28" s="490"/>
      <c r="N28" s="491"/>
      <c r="O28" s="492"/>
      <c r="P28" s="493"/>
      <c r="Q28" s="492"/>
      <c r="R28" s="492"/>
      <c r="S28" s="508"/>
      <c r="T28" s="539"/>
      <c r="U28" s="539"/>
      <c r="V28" s="706"/>
      <c r="X28" s="413" t="str">
        <f>IF(총괄!$A$3="(","1",RIGHT(총괄!$A$3,LEN(총괄!$A$3)-FIND(":",총괄!$A$3)-1))</f>
        <v>승학터널 민간투자사업(1차:우선)</v>
      </c>
      <c r="Y28" s="413" t="s">
        <v>250</v>
      </c>
    </row>
    <row r="29" spans="1:25" s="1" customFormat="1" ht="50.1" customHeight="1">
      <c r="A29" s="485" t="s">
        <v>890</v>
      </c>
      <c r="B29" s="486" t="s">
        <v>642</v>
      </c>
      <c r="C29" s="486" t="s">
        <v>643</v>
      </c>
      <c r="D29" s="485" t="s">
        <v>865</v>
      </c>
      <c r="E29" s="485" t="s">
        <v>866</v>
      </c>
      <c r="F29" s="486" t="s">
        <v>683</v>
      </c>
      <c r="G29" s="486" t="s">
        <v>732</v>
      </c>
      <c r="H29" s="487">
        <v>2</v>
      </c>
      <c r="I29" s="487" t="s">
        <v>658</v>
      </c>
      <c r="J29" s="489"/>
      <c r="K29" s="490"/>
      <c r="L29" s="491"/>
      <c r="M29" s="490"/>
      <c r="N29" s="491"/>
      <c r="O29" s="492"/>
      <c r="P29" s="493"/>
      <c r="Q29" s="492"/>
      <c r="R29" s="492"/>
      <c r="S29" s="508"/>
      <c r="T29" s="539"/>
      <c r="U29" s="539"/>
      <c r="V29" s="706"/>
      <c r="X29" s="413" t="str">
        <f>IF(총괄!$A$3="(","1",RIGHT(총괄!$A$3,LEN(총괄!$A$3)-FIND(":",총괄!$A$3)-1))</f>
        <v>승학터널 민간투자사업(1차:우선)</v>
      </c>
      <c r="Y29" s="413" t="s">
        <v>250</v>
      </c>
    </row>
    <row r="30" spans="1:25" s="1" customFormat="1" ht="50.1" customHeight="1">
      <c r="A30" s="485" t="s">
        <v>891</v>
      </c>
      <c r="B30" s="486" t="s">
        <v>642</v>
      </c>
      <c r="C30" s="486" t="s">
        <v>643</v>
      </c>
      <c r="D30" s="485" t="s">
        <v>865</v>
      </c>
      <c r="E30" s="485" t="s">
        <v>866</v>
      </c>
      <c r="F30" s="486" t="s">
        <v>684</v>
      </c>
      <c r="G30" s="486" t="s">
        <v>733</v>
      </c>
      <c r="H30" s="487">
        <v>1</v>
      </c>
      <c r="I30" s="487" t="s">
        <v>658</v>
      </c>
      <c r="J30" s="489"/>
      <c r="K30" s="490"/>
      <c r="L30" s="491"/>
      <c r="M30" s="490"/>
      <c r="N30" s="491"/>
      <c r="O30" s="492"/>
      <c r="P30" s="493"/>
      <c r="Q30" s="492"/>
      <c r="R30" s="492"/>
      <c r="S30" s="508"/>
      <c r="T30" s="539"/>
      <c r="U30" s="539"/>
      <c r="V30" s="706"/>
      <c r="X30" s="413" t="str">
        <f>IF(총괄!$A$3="(","1",RIGHT(총괄!$A$3,LEN(총괄!$A$3)-FIND(":",총괄!$A$3)-1))</f>
        <v>승학터널 민간투자사업(1차:우선)</v>
      </c>
      <c r="Y30" s="413" t="s">
        <v>250</v>
      </c>
    </row>
    <row r="31" spans="1:25" s="1" customFormat="1" ht="50.1" customHeight="1">
      <c r="A31" s="485" t="s">
        <v>892</v>
      </c>
      <c r="B31" s="486" t="s">
        <v>642</v>
      </c>
      <c r="C31" s="486" t="s">
        <v>643</v>
      </c>
      <c r="D31" s="485" t="s">
        <v>865</v>
      </c>
      <c r="E31" s="485" t="s">
        <v>866</v>
      </c>
      <c r="F31" s="486" t="s">
        <v>685</v>
      </c>
      <c r="G31" s="486" t="s">
        <v>734</v>
      </c>
      <c r="H31" s="487">
        <v>1</v>
      </c>
      <c r="I31" s="487" t="s">
        <v>658</v>
      </c>
      <c r="J31" s="489"/>
      <c r="K31" s="490"/>
      <c r="L31" s="491"/>
      <c r="M31" s="490"/>
      <c r="N31" s="491"/>
      <c r="O31" s="492"/>
      <c r="P31" s="493"/>
      <c r="Q31" s="492"/>
      <c r="R31" s="492"/>
      <c r="S31" s="508"/>
      <c r="T31" s="539"/>
      <c r="U31" s="539"/>
      <c r="V31" s="706"/>
      <c r="X31" s="413" t="str">
        <f>IF(총괄!$A$3="(","1",RIGHT(총괄!$A$3,LEN(총괄!$A$3)-FIND(":",총괄!$A$3)-1))</f>
        <v>승학터널 민간투자사업(1차:우선)</v>
      </c>
      <c r="Y31" s="413" t="s">
        <v>250</v>
      </c>
    </row>
    <row r="32" spans="1:25" ht="50.1" customHeight="1">
      <c r="A32" s="485" t="s">
        <v>893</v>
      </c>
      <c r="B32" s="486" t="s">
        <v>642</v>
      </c>
      <c r="C32" s="486" t="s">
        <v>643</v>
      </c>
      <c r="D32" s="485" t="s">
        <v>865</v>
      </c>
      <c r="E32" s="485" t="s">
        <v>866</v>
      </c>
      <c r="F32" s="486" t="s">
        <v>686</v>
      </c>
      <c r="G32" s="486" t="s">
        <v>735</v>
      </c>
      <c r="H32" s="487">
        <v>1</v>
      </c>
      <c r="I32" s="487" t="s">
        <v>658</v>
      </c>
      <c r="J32" s="489"/>
      <c r="K32" s="490"/>
      <c r="L32" s="491"/>
      <c r="M32" s="490"/>
      <c r="N32" s="491"/>
      <c r="O32" s="492"/>
      <c r="P32" s="493"/>
      <c r="Q32" s="492"/>
      <c r="R32" s="492"/>
      <c r="S32" s="508"/>
      <c r="T32" s="539"/>
      <c r="U32" s="539"/>
      <c r="V32" s="709"/>
      <c r="X32" s="413" t="str">
        <f>IF(총괄!$A$3="(","1",RIGHT(총괄!$A$3,LEN(총괄!$A$3)-FIND(":",총괄!$A$3)-1))</f>
        <v>승학터널 민간투자사업(1차:우선)</v>
      </c>
      <c r="Y32" s="413" t="s">
        <v>250</v>
      </c>
    </row>
    <row r="33" spans="1:25" ht="50.1" customHeight="1">
      <c r="A33" s="485" t="s">
        <v>894</v>
      </c>
      <c r="B33" s="486" t="s">
        <v>642</v>
      </c>
      <c r="C33" s="486" t="s">
        <v>643</v>
      </c>
      <c r="D33" s="485" t="s">
        <v>865</v>
      </c>
      <c r="E33" s="485" t="s">
        <v>866</v>
      </c>
      <c r="F33" s="486" t="s">
        <v>687</v>
      </c>
      <c r="G33" s="486" t="s">
        <v>736</v>
      </c>
      <c r="H33" s="487">
        <v>1</v>
      </c>
      <c r="I33" s="487" t="s">
        <v>658</v>
      </c>
      <c r="J33" s="489"/>
      <c r="K33" s="490"/>
      <c r="L33" s="491"/>
      <c r="M33" s="490"/>
      <c r="N33" s="491"/>
      <c r="O33" s="492"/>
      <c r="P33" s="493"/>
      <c r="Q33" s="492"/>
      <c r="R33" s="492"/>
      <c r="S33" s="508"/>
      <c r="T33" s="539"/>
      <c r="U33" s="539"/>
      <c r="V33" s="706"/>
      <c r="X33" s="413" t="str">
        <f>IF(총괄!$A$3="(","1",RIGHT(총괄!$A$3,LEN(총괄!$A$3)-FIND(":",총괄!$A$3)-1))</f>
        <v>승학터널 민간투자사업(1차:우선)</v>
      </c>
      <c r="Y33" s="413" t="s">
        <v>250</v>
      </c>
    </row>
    <row r="34" spans="1:25" ht="50.1" customHeight="1">
      <c r="A34" s="485" t="s">
        <v>895</v>
      </c>
      <c r="B34" s="486" t="s">
        <v>642</v>
      </c>
      <c r="C34" s="486" t="s">
        <v>643</v>
      </c>
      <c r="D34" s="485" t="s">
        <v>865</v>
      </c>
      <c r="E34" s="485" t="s">
        <v>866</v>
      </c>
      <c r="F34" s="486" t="s">
        <v>688</v>
      </c>
      <c r="G34" s="486" t="s">
        <v>737</v>
      </c>
      <c r="H34" s="487">
        <v>1</v>
      </c>
      <c r="I34" s="487" t="s">
        <v>658</v>
      </c>
      <c r="J34" s="489"/>
      <c r="K34" s="490"/>
      <c r="L34" s="491"/>
      <c r="M34" s="490"/>
      <c r="N34" s="491"/>
      <c r="O34" s="492"/>
      <c r="P34" s="493"/>
      <c r="Q34" s="492"/>
      <c r="R34" s="492"/>
      <c r="S34" s="508"/>
      <c r="T34" s="539"/>
      <c r="U34" s="539"/>
      <c r="V34" s="706"/>
      <c r="X34" s="413" t="str">
        <f>IF(총괄!$A$3="(","1",RIGHT(총괄!$A$3,LEN(총괄!$A$3)-FIND(":",총괄!$A$3)-1))</f>
        <v>승학터널 민간투자사업(1차:우선)</v>
      </c>
      <c r="Y34" s="413" t="s">
        <v>261</v>
      </c>
    </row>
    <row r="35" spans="1:25" ht="50.1" customHeight="1">
      <c r="A35" s="485" t="s">
        <v>896</v>
      </c>
      <c r="B35" s="486" t="s">
        <v>642</v>
      </c>
      <c r="C35" s="486" t="s">
        <v>643</v>
      </c>
      <c r="D35" s="485" t="s">
        <v>865</v>
      </c>
      <c r="E35" s="485" t="s">
        <v>866</v>
      </c>
      <c r="F35" s="486" t="s">
        <v>689</v>
      </c>
      <c r="G35" s="486" t="s">
        <v>738</v>
      </c>
      <c r="H35" s="487">
        <v>1</v>
      </c>
      <c r="I35" s="487" t="s">
        <v>658</v>
      </c>
      <c r="J35" s="489"/>
      <c r="K35" s="490"/>
      <c r="L35" s="491"/>
      <c r="M35" s="490"/>
      <c r="N35" s="491"/>
      <c r="O35" s="492"/>
      <c r="P35" s="493"/>
      <c r="Q35" s="492"/>
      <c r="R35" s="492"/>
      <c r="S35" s="508"/>
      <c r="T35" s="539"/>
      <c r="U35" s="539"/>
      <c r="V35" s="706"/>
      <c r="X35" s="413" t="str">
        <f>IF(총괄!$A$3="(","1",RIGHT(총괄!$A$3,LEN(총괄!$A$3)-FIND(":",총괄!$A$3)-1))</f>
        <v>승학터널 민간투자사업(1차:우선)</v>
      </c>
      <c r="Y35" s="413" t="s">
        <v>261</v>
      </c>
    </row>
    <row r="36" spans="1:25" ht="50.1" customHeight="1">
      <c r="A36" s="485" t="s">
        <v>897</v>
      </c>
      <c r="B36" s="486" t="s">
        <v>642</v>
      </c>
      <c r="C36" s="486" t="s">
        <v>643</v>
      </c>
      <c r="D36" s="485" t="s">
        <v>865</v>
      </c>
      <c r="E36" s="485" t="s">
        <v>866</v>
      </c>
      <c r="F36" s="486" t="s">
        <v>690</v>
      </c>
      <c r="G36" s="486" t="s">
        <v>739</v>
      </c>
      <c r="H36" s="487">
        <v>1</v>
      </c>
      <c r="I36" s="487" t="s">
        <v>658</v>
      </c>
      <c r="J36" s="489"/>
      <c r="K36" s="490"/>
      <c r="L36" s="491"/>
      <c r="M36" s="490"/>
      <c r="N36" s="491"/>
      <c r="O36" s="492"/>
      <c r="P36" s="493"/>
      <c r="Q36" s="492"/>
      <c r="R36" s="492"/>
      <c r="S36" s="508"/>
      <c r="T36" s="539"/>
      <c r="U36" s="539"/>
      <c r="V36" s="706"/>
      <c r="X36" s="413" t="str">
        <f>IF(총괄!$A$3="(","1",RIGHT(총괄!$A$3,LEN(총괄!$A$3)-FIND(":",총괄!$A$3)-1))</f>
        <v>승학터널 민간투자사업(1차:우선)</v>
      </c>
      <c r="Y36" s="413" t="s">
        <v>261</v>
      </c>
    </row>
    <row r="37" spans="1:25" ht="50.1" customHeight="1">
      <c r="A37" s="485" t="s">
        <v>898</v>
      </c>
      <c r="B37" s="486" t="s">
        <v>642</v>
      </c>
      <c r="C37" s="486" t="s">
        <v>643</v>
      </c>
      <c r="D37" s="485" t="s">
        <v>865</v>
      </c>
      <c r="E37" s="485" t="s">
        <v>866</v>
      </c>
      <c r="F37" s="486" t="s">
        <v>691</v>
      </c>
      <c r="G37" s="486" t="s">
        <v>740</v>
      </c>
      <c r="H37" s="487">
        <v>1</v>
      </c>
      <c r="I37" s="487" t="s">
        <v>658</v>
      </c>
      <c r="J37" s="489"/>
      <c r="K37" s="490"/>
      <c r="L37" s="491"/>
      <c r="M37" s="490"/>
      <c r="N37" s="491"/>
      <c r="O37" s="492"/>
      <c r="P37" s="493"/>
      <c r="Q37" s="492"/>
      <c r="R37" s="492"/>
      <c r="S37" s="508"/>
      <c r="T37" s="539"/>
      <c r="U37" s="539"/>
      <c r="V37" s="706"/>
      <c r="X37" s="413" t="str">
        <f>IF(총괄!$A$3="(","1",RIGHT(총괄!$A$3,LEN(총괄!$A$3)-FIND(":",총괄!$A$3)-1))</f>
        <v>승학터널 민간투자사업(1차:우선)</v>
      </c>
      <c r="Y37" s="413" t="s">
        <v>261</v>
      </c>
    </row>
    <row r="38" spans="1:25" ht="50.1" customHeight="1">
      <c r="A38" s="485" t="s">
        <v>899</v>
      </c>
      <c r="B38" s="486" t="s">
        <v>642</v>
      </c>
      <c r="C38" s="486" t="s">
        <v>643</v>
      </c>
      <c r="D38" s="485" t="s">
        <v>865</v>
      </c>
      <c r="E38" s="485" t="s">
        <v>866</v>
      </c>
      <c r="F38" s="486" t="s">
        <v>692</v>
      </c>
      <c r="G38" s="486" t="s">
        <v>741</v>
      </c>
      <c r="H38" s="487">
        <v>1</v>
      </c>
      <c r="I38" s="487" t="s">
        <v>658</v>
      </c>
      <c r="J38" s="489"/>
      <c r="K38" s="490"/>
      <c r="L38" s="491"/>
      <c r="M38" s="490"/>
      <c r="N38" s="491"/>
      <c r="O38" s="492"/>
      <c r="P38" s="493"/>
      <c r="Q38" s="492"/>
      <c r="R38" s="492"/>
      <c r="S38" s="508"/>
      <c r="T38" s="539"/>
      <c r="U38" s="539"/>
      <c r="V38" s="706"/>
      <c r="X38" s="413" t="str">
        <f>IF(총괄!$A$3="(","1",RIGHT(총괄!$A$3,LEN(총괄!$A$3)-FIND(":",총괄!$A$3)-1))</f>
        <v>승학터널 민간투자사업(1차:우선)</v>
      </c>
      <c r="Y38" s="413" t="s">
        <v>261</v>
      </c>
    </row>
    <row r="39" spans="1:25" ht="50.1" customHeight="1">
      <c r="A39" s="485" t="s">
        <v>900</v>
      </c>
      <c r="B39" s="486" t="s">
        <v>642</v>
      </c>
      <c r="C39" s="486" t="s">
        <v>643</v>
      </c>
      <c r="D39" s="485" t="s">
        <v>865</v>
      </c>
      <c r="E39" s="485" t="s">
        <v>866</v>
      </c>
      <c r="F39" s="486" t="s">
        <v>693</v>
      </c>
      <c r="G39" s="486" t="s">
        <v>742</v>
      </c>
      <c r="H39" s="487">
        <v>1</v>
      </c>
      <c r="I39" s="487" t="s">
        <v>658</v>
      </c>
      <c r="J39" s="489"/>
      <c r="K39" s="490"/>
      <c r="L39" s="491"/>
      <c r="M39" s="490"/>
      <c r="N39" s="491"/>
      <c r="O39" s="492"/>
      <c r="P39" s="493"/>
      <c r="Q39" s="492"/>
      <c r="R39" s="492"/>
      <c r="S39" s="508"/>
      <c r="T39" s="539"/>
      <c r="U39" s="539"/>
      <c r="V39" s="706"/>
      <c r="X39" s="413" t="str">
        <f>IF(총괄!$A$3="(","1",RIGHT(총괄!$A$3,LEN(총괄!$A$3)-FIND(":",총괄!$A$3)-1))</f>
        <v>승학터널 민간투자사업(1차:우선)</v>
      </c>
      <c r="Y39" s="413" t="s">
        <v>261</v>
      </c>
    </row>
    <row r="40" spans="1:25" ht="50.1" customHeight="1">
      <c r="A40" s="485" t="s">
        <v>901</v>
      </c>
      <c r="B40" s="486" t="s">
        <v>642</v>
      </c>
      <c r="C40" s="486" t="s">
        <v>643</v>
      </c>
      <c r="D40" s="485" t="s">
        <v>865</v>
      </c>
      <c r="E40" s="485" t="s">
        <v>866</v>
      </c>
      <c r="F40" s="486" t="s">
        <v>694</v>
      </c>
      <c r="G40" s="486" t="s">
        <v>743</v>
      </c>
      <c r="H40" s="487">
        <v>1</v>
      </c>
      <c r="I40" s="487" t="s">
        <v>658</v>
      </c>
      <c r="J40" s="489"/>
      <c r="K40" s="490"/>
      <c r="L40" s="491"/>
      <c r="M40" s="490"/>
      <c r="N40" s="491"/>
      <c r="O40" s="492"/>
      <c r="P40" s="493"/>
      <c r="Q40" s="492"/>
      <c r="R40" s="492"/>
      <c r="S40" s="508"/>
      <c r="T40" s="539"/>
      <c r="U40" s="539"/>
      <c r="V40" s="706"/>
      <c r="X40" s="413" t="str">
        <f>IF(총괄!$A$3="(","1",RIGHT(총괄!$A$3,LEN(총괄!$A$3)-FIND(":",총괄!$A$3)-1))</f>
        <v>승학터널 민간투자사업(1차:우선)</v>
      </c>
      <c r="Y40" s="413" t="s">
        <v>261</v>
      </c>
    </row>
    <row r="41" spans="1:25" ht="50.1" customHeight="1">
      <c r="A41" s="485" t="s">
        <v>902</v>
      </c>
      <c r="B41" s="486" t="s">
        <v>642</v>
      </c>
      <c r="C41" s="486" t="s">
        <v>643</v>
      </c>
      <c r="D41" s="485" t="s">
        <v>865</v>
      </c>
      <c r="E41" s="485" t="s">
        <v>866</v>
      </c>
      <c r="F41" s="486" t="s">
        <v>695</v>
      </c>
      <c r="G41" s="486" t="s">
        <v>744</v>
      </c>
      <c r="H41" s="487">
        <v>1</v>
      </c>
      <c r="I41" s="487" t="s">
        <v>658</v>
      </c>
      <c r="J41" s="489"/>
      <c r="K41" s="490"/>
      <c r="L41" s="491"/>
      <c r="M41" s="490"/>
      <c r="N41" s="491"/>
      <c r="O41" s="492"/>
      <c r="P41" s="493"/>
      <c r="Q41" s="492"/>
      <c r="R41" s="492"/>
      <c r="S41" s="508"/>
      <c r="T41" s="539"/>
      <c r="U41" s="539"/>
      <c r="V41" s="706"/>
      <c r="X41" s="413" t="str">
        <f>IF(총괄!$A$3="(","1",RIGHT(총괄!$A$3,LEN(총괄!$A$3)-FIND(":",총괄!$A$3)-1))</f>
        <v>승학터널 민간투자사업(1차:우선)</v>
      </c>
      <c r="Y41" s="413" t="s">
        <v>261</v>
      </c>
    </row>
    <row r="42" spans="1:25" ht="50.1" customHeight="1">
      <c r="A42" s="485" t="s">
        <v>903</v>
      </c>
      <c r="B42" s="486" t="s">
        <v>642</v>
      </c>
      <c r="C42" s="486" t="s">
        <v>643</v>
      </c>
      <c r="D42" s="485" t="s">
        <v>865</v>
      </c>
      <c r="E42" s="485" t="s">
        <v>866</v>
      </c>
      <c r="F42" s="486" t="s">
        <v>696</v>
      </c>
      <c r="G42" s="486" t="s">
        <v>745</v>
      </c>
      <c r="H42" s="487">
        <v>1</v>
      </c>
      <c r="I42" s="487" t="s">
        <v>658</v>
      </c>
      <c r="J42" s="489"/>
      <c r="K42" s="490"/>
      <c r="L42" s="491"/>
      <c r="M42" s="490"/>
      <c r="N42" s="491"/>
      <c r="O42" s="492"/>
      <c r="P42" s="493"/>
      <c r="Q42" s="492"/>
      <c r="R42" s="492"/>
      <c r="S42" s="508"/>
      <c r="T42" s="539"/>
      <c r="U42" s="539"/>
      <c r="V42" s="706"/>
      <c r="X42" s="413" t="str">
        <f>IF(총괄!$A$3="(","1",RIGHT(총괄!$A$3,LEN(총괄!$A$3)-FIND(":",총괄!$A$3)-1))</f>
        <v>승학터널 민간투자사업(1차:우선)</v>
      </c>
      <c r="Y42" s="413" t="s">
        <v>261</v>
      </c>
    </row>
    <row r="43" spans="1:25" ht="50.1" customHeight="1">
      <c r="A43" s="485" t="s">
        <v>904</v>
      </c>
      <c r="B43" s="486" t="s">
        <v>642</v>
      </c>
      <c r="C43" s="486" t="s">
        <v>643</v>
      </c>
      <c r="D43" s="485" t="s">
        <v>865</v>
      </c>
      <c r="E43" s="485" t="s">
        <v>866</v>
      </c>
      <c r="F43" s="486" t="s">
        <v>697</v>
      </c>
      <c r="G43" s="486" t="s">
        <v>746</v>
      </c>
      <c r="H43" s="487">
        <v>1</v>
      </c>
      <c r="I43" s="487" t="s">
        <v>658</v>
      </c>
      <c r="J43" s="489"/>
      <c r="K43" s="490"/>
      <c r="L43" s="491"/>
      <c r="M43" s="490"/>
      <c r="N43" s="491"/>
      <c r="O43" s="492"/>
      <c r="P43" s="493"/>
      <c r="Q43" s="492"/>
      <c r="R43" s="492"/>
      <c r="S43" s="508"/>
      <c r="T43" s="539"/>
      <c r="U43" s="539"/>
      <c r="V43" s="706"/>
      <c r="X43" s="413" t="str">
        <f>IF(총괄!$A$3="(","1",RIGHT(총괄!$A$3,LEN(총괄!$A$3)-FIND(":",총괄!$A$3)-1))</f>
        <v>승학터널 민간투자사업(1차:우선)</v>
      </c>
      <c r="Y43" s="413" t="s">
        <v>261</v>
      </c>
    </row>
    <row r="44" spans="1:25" ht="50.1" customHeight="1">
      <c r="A44" s="485" t="s">
        <v>905</v>
      </c>
      <c r="B44" s="486" t="s">
        <v>642</v>
      </c>
      <c r="C44" s="486" t="s">
        <v>643</v>
      </c>
      <c r="D44" s="485" t="s">
        <v>865</v>
      </c>
      <c r="E44" s="485" t="s">
        <v>866</v>
      </c>
      <c r="F44" s="486" t="s">
        <v>698</v>
      </c>
      <c r="G44" s="486" t="s">
        <v>747</v>
      </c>
      <c r="H44" s="487">
        <v>1</v>
      </c>
      <c r="I44" s="487" t="s">
        <v>658</v>
      </c>
      <c r="J44" s="489"/>
      <c r="K44" s="490"/>
      <c r="L44" s="491"/>
      <c r="M44" s="490"/>
      <c r="N44" s="491"/>
      <c r="O44" s="492"/>
      <c r="P44" s="493"/>
      <c r="Q44" s="492"/>
      <c r="R44" s="492"/>
      <c r="S44" s="508"/>
      <c r="T44" s="539"/>
      <c r="U44" s="539"/>
      <c r="V44" s="706"/>
      <c r="X44" s="413" t="str">
        <f>IF(총괄!$A$3="(","1",RIGHT(총괄!$A$3,LEN(총괄!$A$3)-FIND(":",총괄!$A$3)-1))</f>
        <v>승학터널 민간투자사업(1차:우선)</v>
      </c>
      <c r="Y44" s="413" t="s">
        <v>261</v>
      </c>
    </row>
    <row r="45" spans="1:25" s="1" customFormat="1" ht="50.1" customHeight="1">
      <c r="A45" s="485" t="s">
        <v>906</v>
      </c>
      <c r="B45" s="486" t="s">
        <v>642</v>
      </c>
      <c r="C45" s="486" t="s">
        <v>643</v>
      </c>
      <c r="D45" s="485" t="s">
        <v>865</v>
      </c>
      <c r="E45" s="485" t="s">
        <v>866</v>
      </c>
      <c r="F45" s="486" t="s">
        <v>699</v>
      </c>
      <c r="G45" s="486" t="s">
        <v>748</v>
      </c>
      <c r="H45" s="487">
        <v>1</v>
      </c>
      <c r="I45" s="487" t="s">
        <v>658</v>
      </c>
      <c r="J45" s="489"/>
      <c r="K45" s="490"/>
      <c r="L45" s="491"/>
      <c r="M45" s="490"/>
      <c r="N45" s="491"/>
      <c r="O45" s="492"/>
      <c r="P45" s="493"/>
      <c r="Q45" s="492"/>
      <c r="R45" s="492"/>
      <c r="S45" s="508"/>
      <c r="T45" s="539"/>
      <c r="U45" s="540"/>
      <c r="V45" s="706"/>
      <c r="X45" s="413" t="str">
        <f>IF(총괄!$A$3="(","1",RIGHT(총괄!$A$3,LEN(총괄!$A$3)-FIND(":",총괄!$A$3)-1))</f>
        <v>승학터널 민간투자사업(1차:우선)</v>
      </c>
      <c r="Y45" s="413" t="s">
        <v>261</v>
      </c>
    </row>
    <row r="46" spans="1:25" s="1" customFormat="1" ht="50.1" customHeight="1">
      <c r="A46" s="485" t="s">
        <v>907</v>
      </c>
      <c r="B46" s="486" t="s">
        <v>642</v>
      </c>
      <c r="C46" s="486" t="s">
        <v>643</v>
      </c>
      <c r="D46" s="485" t="s">
        <v>865</v>
      </c>
      <c r="E46" s="485" t="s">
        <v>866</v>
      </c>
      <c r="F46" s="486" t="s">
        <v>700</v>
      </c>
      <c r="G46" s="486" t="s">
        <v>749</v>
      </c>
      <c r="H46" s="487">
        <v>1</v>
      </c>
      <c r="I46" s="487" t="s">
        <v>658</v>
      </c>
      <c r="J46" s="489"/>
      <c r="K46" s="490"/>
      <c r="L46" s="491"/>
      <c r="M46" s="490"/>
      <c r="N46" s="491"/>
      <c r="O46" s="492"/>
      <c r="P46" s="499"/>
      <c r="Q46" s="492"/>
      <c r="R46" s="492"/>
      <c r="S46" s="508"/>
      <c r="T46" s="539"/>
      <c r="U46" s="539"/>
      <c r="V46" s="706"/>
      <c r="X46" s="413" t="str">
        <f>IF(총괄!$A$3="(","1",RIGHT(총괄!$A$3,LEN(총괄!$A$3)-FIND(":",총괄!$A$3)-1))</f>
        <v>승학터널 민간투자사업(1차:우선)</v>
      </c>
      <c r="Y46" s="413" t="s">
        <v>261</v>
      </c>
    </row>
    <row r="47" spans="1:25" s="1" customFormat="1" ht="50.1" customHeight="1">
      <c r="A47" s="485" t="s">
        <v>908</v>
      </c>
      <c r="B47" s="486" t="s">
        <v>642</v>
      </c>
      <c r="C47" s="486" t="s">
        <v>643</v>
      </c>
      <c r="D47" s="485" t="s">
        <v>865</v>
      </c>
      <c r="E47" s="485" t="s">
        <v>866</v>
      </c>
      <c r="F47" s="486" t="s">
        <v>701</v>
      </c>
      <c r="G47" s="486" t="s">
        <v>750</v>
      </c>
      <c r="H47" s="487">
        <v>1</v>
      </c>
      <c r="I47" s="487" t="s">
        <v>628</v>
      </c>
      <c r="J47" s="489"/>
      <c r="K47" s="490"/>
      <c r="L47" s="491"/>
      <c r="M47" s="490"/>
      <c r="N47" s="491"/>
      <c r="O47" s="492"/>
      <c r="P47" s="499"/>
      <c r="Q47" s="492"/>
      <c r="R47" s="492"/>
      <c r="S47" s="508"/>
      <c r="T47" s="539"/>
      <c r="U47" s="539"/>
      <c r="V47" s="707"/>
      <c r="X47" s="413" t="str">
        <f>IF(총괄!$A$3="(","1",RIGHT(총괄!$A$3,LEN(총괄!$A$3)-FIND(":",총괄!$A$3)-1))</f>
        <v>승학터널 민간투자사업(1차:우선)</v>
      </c>
      <c r="Y47" s="413" t="s">
        <v>261</v>
      </c>
    </row>
    <row r="48" spans="1:25" s="1" customFormat="1" ht="50.1" customHeight="1">
      <c r="A48" s="485" t="s">
        <v>909</v>
      </c>
      <c r="B48" s="486" t="s">
        <v>642</v>
      </c>
      <c r="C48" s="486" t="s">
        <v>643</v>
      </c>
      <c r="D48" s="485" t="s">
        <v>865</v>
      </c>
      <c r="E48" s="485" t="s">
        <v>866</v>
      </c>
      <c r="F48" s="486" t="s">
        <v>702</v>
      </c>
      <c r="G48" s="486" t="s">
        <v>751</v>
      </c>
      <c r="H48" s="487">
        <v>1</v>
      </c>
      <c r="I48" s="487" t="s">
        <v>628</v>
      </c>
      <c r="J48" s="489"/>
      <c r="K48" s="490"/>
      <c r="L48" s="491"/>
      <c r="M48" s="490"/>
      <c r="N48" s="491"/>
      <c r="O48" s="492"/>
      <c r="P48" s="499"/>
      <c r="Q48" s="492"/>
      <c r="R48" s="492"/>
      <c r="S48" s="508"/>
      <c r="T48" s="539"/>
      <c r="U48" s="539"/>
      <c r="V48" s="706"/>
      <c r="X48" s="413" t="str">
        <f>IF(총괄!$A$3="(","1",RIGHT(총괄!$A$3,LEN(총괄!$A$3)-FIND(":",총괄!$A$3)-1))</f>
        <v>승학터널 민간투자사업(1차:우선)</v>
      </c>
      <c r="Y48" s="413" t="s">
        <v>261</v>
      </c>
    </row>
    <row r="49" spans="1:25" s="1" customFormat="1" ht="50.1" customHeight="1">
      <c r="A49" s="485" t="s">
        <v>910</v>
      </c>
      <c r="B49" s="486" t="s">
        <v>642</v>
      </c>
      <c r="C49" s="486" t="s">
        <v>643</v>
      </c>
      <c r="D49" s="485" t="s">
        <v>865</v>
      </c>
      <c r="E49" s="485" t="s">
        <v>866</v>
      </c>
      <c r="F49" s="486" t="s">
        <v>703</v>
      </c>
      <c r="G49" s="486" t="s">
        <v>752</v>
      </c>
      <c r="H49" s="487">
        <v>1</v>
      </c>
      <c r="I49" s="487" t="s">
        <v>628</v>
      </c>
      <c r="J49" s="489"/>
      <c r="K49" s="490"/>
      <c r="L49" s="491"/>
      <c r="M49" s="490"/>
      <c r="N49" s="491"/>
      <c r="O49" s="492"/>
      <c r="P49" s="493"/>
      <c r="Q49" s="492"/>
      <c r="R49" s="492"/>
      <c r="S49" s="508"/>
      <c r="T49" s="539"/>
      <c r="U49" s="539"/>
      <c r="V49" s="706"/>
      <c r="X49" s="413" t="str">
        <f>IF(총괄!$A$3="(","1",RIGHT(총괄!$A$3,LEN(총괄!$A$3)-FIND(":",총괄!$A$3)-1))</f>
        <v>승학터널 민간투자사업(1차:우선)</v>
      </c>
      <c r="Y49" s="413" t="s">
        <v>261</v>
      </c>
    </row>
    <row r="50" spans="1:25" s="1" customFormat="1" ht="50.1" customHeight="1">
      <c r="A50" s="485" t="s">
        <v>911</v>
      </c>
      <c r="B50" s="486" t="s">
        <v>642</v>
      </c>
      <c r="C50" s="486" t="s">
        <v>643</v>
      </c>
      <c r="D50" s="485" t="s">
        <v>865</v>
      </c>
      <c r="E50" s="485" t="s">
        <v>866</v>
      </c>
      <c r="F50" s="486" t="s">
        <v>704</v>
      </c>
      <c r="G50" s="486" t="s">
        <v>753</v>
      </c>
      <c r="H50" s="487">
        <v>1</v>
      </c>
      <c r="I50" s="487" t="s">
        <v>628</v>
      </c>
      <c r="J50" s="489"/>
      <c r="K50" s="490"/>
      <c r="L50" s="491"/>
      <c r="M50" s="490"/>
      <c r="N50" s="491"/>
      <c r="O50" s="492"/>
      <c r="P50" s="493"/>
      <c r="Q50" s="492"/>
      <c r="R50" s="492"/>
      <c r="S50" s="508"/>
      <c r="T50" s="539"/>
      <c r="U50" s="539"/>
      <c r="V50" s="706"/>
      <c r="X50" s="413" t="str">
        <f>IF(총괄!$A$3="(","1",RIGHT(총괄!$A$3,LEN(총괄!$A$3)-FIND(":",총괄!$A$3)-1))</f>
        <v>승학터널 민간투자사업(1차:우선)</v>
      </c>
      <c r="Y50" s="413" t="s">
        <v>261</v>
      </c>
    </row>
    <row r="51" spans="1:25" s="1" customFormat="1" ht="50.1" customHeight="1">
      <c r="A51" s="485" t="s">
        <v>912</v>
      </c>
      <c r="B51" s="486" t="s">
        <v>642</v>
      </c>
      <c r="C51" s="486" t="s">
        <v>643</v>
      </c>
      <c r="D51" s="485" t="s">
        <v>865</v>
      </c>
      <c r="E51" s="485" t="s">
        <v>866</v>
      </c>
      <c r="F51" s="486" t="s">
        <v>705</v>
      </c>
      <c r="G51" s="486" t="s">
        <v>754</v>
      </c>
      <c r="H51" s="487">
        <v>1</v>
      </c>
      <c r="I51" s="487" t="s">
        <v>628</v>
      </c>
      <c r="J51" s="489"/>
      <c r="K51" s="490"/>
      <c r="L51" s="491"/>
      <c r="M51" s="490"/>
      <c r="N51" s="491"/>
      <c r="O51" s="492"/>
      <c r="P51" s="493"/>
      <c r="Q51" s="492"/>
      <c r="R51" s="492"/>
      <c r="S51" s="508"/>
      <c r="T51" s="539"/>
      <c r="U51" s="539"/>
      <c r="V51" s="706"/>
      <c r="X51" s="413" t="str">
        <f>IF(총괄!$A$3="(","1",RIGHT(총괄!$A$3,LEN(총괄!$A$3)-FIND(":",총괄!$A$3)-1))</f>
        <v>승학터널 민간투자사업(1차:우선)</v>
      </c>
      <c r="Y51" s="413" t="s">
        <v>261</v>
      </c>
    </row>
    <row r="52" spans="1:25" s="1" customFormat="1" ht="50.1" customHeight="1">
      <c r="A52" s="485" t="s">
        <v>913</v>
      </c>
      <c r="B52" s="486" t="s">
        <v>642</v>
      </c>
      <c r="C52" s="486" t="s">
        <v>643</v>
      </c>
      <c r="D52" s="485" t="s">
        <v>865</v>
      </c>
      <c r="E52" s="485" t="s">
        <v>866</v>
      </c>
      <c r="F52" s="486" t="s">
        <v>706</v>
      </c>
      <c r="G52" s="486" t="s">
        <v>755</v>
      </c>
      <c r="H52" s="487">
        <v>20</v>
      </c>
      <c r="I52" s="487" t="s">
        <v>275</v>
      </c>
      <c r="J52" s="489"/>
      <c r="K52" s="490"/>
      <c r="L52" s="491"/>
      <c r="M52" s="490"/>
      <c r="N52" s="491"/>
      <c r="O52" s="492"/>
      <c r="P52" s="493"/>
      <c r="Q52" s="492"/>
      <c r="R52" s="492"/>
      <c r="S52" s="508"/>
      <c r="T52" s="539"/>
      <c r="U52" s="539"/>
      <c r="V52" s="706"/>
      <c r="X52" s="413" t="str">
        <f>IF(총괄!$A$3="(","1",RIGHT(총괄!$A$3,LEN(총괄!$A$3)-FIND(":",총괄!$A$3)-1))</f>
        <v>승학터널 민간투자사업(1차:우선)</v>
      </c>
      <c r="Y52" s="413" t="s">
        <v>261</v>
      </c>
    </row>
    <row r="53" spans="1:25" s="1" customFormat="1" ht="50.1" customHeight="1">
      <c r="A53" s="485" t="s">
        <v>914</v>
      </c>
      <c r="B53" s="486" t="s">
        <v>642</v>
      </c>
      <c r="C53" s="486" t="s">
        <v>643</v>
      </c>
      <c r="D53" s="485" t="s">
        <v>865</v>
      </c>
      <c r="E53" s="485" t="s">
        <v>866</v>
      </c>
      <c r="F53" s="502" t="s">
        <v>707</v>
      </c>
      <c r="G53" s="486" t="s">
        <v>756</v>
      </c>
      <c r="H53" s="503">
        <v>360</v>
      </c>
      <c r="I53" s="503" t="s">
        <v>275</v>
      </c>
      <c r="J53" s="489"/>
      <c r="K53" s="490"/>
      <c r="L53" s="505"/>
      <c r="M53" s="504"/>
      <c r="N53" s="505"/>
      <c r="O53" s="506"/>
      <c r="P53" s="507"/>
      <c r="Q53" s="506"/>
      <c r="R53" s="506"/>
      <c r="S53" s="508"/>
      <c r="T53" s="539"/>
      <c r="U53" s="539"/>
      <c r="V53" s="708"/>
      <c r="X53" s="413"/>
      <c r="Y53" s="413"/>
    </row>
    <row r="54" spans="1:25" s="1" customFormat="1" ht="50.1" customHeight="1">
      <c r="A54" s="485" t="s">
        <v>915</v>
      </c>
      <c r="B54" s="486" t="s">
        <v>642</v>
      </c>
      <c r="C54" s="486" t="s">
        <v>643</v>
      </c>
      <c r="D54" s="485" t="s">
        <v>865</v>
      </c>
      <c r="E54" s="485" t="s">
        <v>866</v>
      </c>
      <c r="F54" s="502" t="s">
        <v>274</v>
      </c>
      <c r="G54" s="486" t="s">
        <v>757</v>
      </c>
      <c r="H54" s="503">
        <v>25</v>
      </c>
      <c r="I54" s="503" t="s">
        <v>760</v>
      </c>
      <c r="J54" s="489"/>
      <c r="K54" s="490"/>
      <c r="L54" s="505"/>
      <c r="M54" s="504"/>
      <c r="N54" s="505"/>
      <c r="O54" s="506"/>
      <c r="P54" s="507"/>
      <c r="Q54" s="506"/>
      <c r="R54" s="506"/>
      <c r="S54" s="508"/>
      <c r="T54" s="539"/>
      <c r="U54" s="539"/>
      <c r="V54" s="708"/>
      <c r="X54" s="413"/>
      <c r="Y54" s="413"/>
    </row>
    <row r="55" spans="1:25" s="1" customFormat="1" ht="50.1" customHeight="1">
      <c r="A55" s="485" t="s">
        <v>916</v>
      </c>
      <c r="B55" s="486" t="s">
        <v>642</v>
      </c>
      <c r="C55" s="486" t="s">
        <v>643</v>
      </c>
      <c r="D55" s="485" t="s">
        <v>865</v>
      </c>
      <c r="E55" s="485" t="s">
        <v>866</v>
      </c>
      <c r="F55" s="486" t="s">
        <v>708</v>
      </c>
      <c r="G55" s="486" t="s">
        <v>758</v>
      </c>
      <c r="H55" s="487">
        <v>1</v>
      </c>
      <c r="I55" s="487" t="s">
        <v>628</v>
      </c>
      <c r="J55" s="489"/>
      <c r="K55" s="490"/>
      <c r="L55" s="491"/>
      <c r="M55" s="490"/>
      <c r="N55" s="491"/>
      <c r="O55" s="492"/>
      <c r="P55" s="493"/>
      <c r="Q55" s="492"/>
      <c r="R55" s="492"/>
      <c r="S55" s="508"/>
      <c r="T55" s="539"/>
      <c r="U55" s="539"/>
      <c r="V55" s="706"/>
      <c r="X55" s="413" t="str">
        <f>IF(총괄!$A$3="(","1",RIGHT(총괄!$A$3,LEN(총괄!$A$3)-FIND(":",총괄!$A$3)-1))</f>
        <v>승학터널 민간투자사업(1차:우선)</v>
      </c>
      <c r="Y55" s="413" t="s">
        <v>261</v>
      </c>
    </row>
    <row r="56" spans="1:25" s="1" customFormat="1" ht="50.1" customHeight="1">
      <c r="A56" s="485" t="s">
        <v>917</v>
      </c>
      <c r="B56" s="486" t="s">
        <v>642</v>
      </c>
      <c r="C56" s="486" t="s">
        <v>643</v>
      </c>
      <c r="D56" s="485" t="s">
        <v>865</v>
      </c>
      <c r="E56" s="485" t="s">
        <v>866</v>
      </c>
      <c r="F56" s="486" t="s">
        <v>709</v>
      </c>
      <c r="G56" s="486" t="s">
        <v>759</v>
      </c>
      <c r="H56" s="487">
        <v>1</v>
      </c>
      <c r="I56" s="487" t="s">
        <v>658</v>
      </c>
      <c r="J56" s="489"/>
      <c r="K56" s="490"/>
      <c r="L56" s="491"/>
      <c r="M56" s="490"/>
      <c r="N56" s="491"/>
      <c r="O56" s="492"/>
      <c r="P56" s="493"/>
      <c r="Q56" s="492"/>
      <c r="R56" s="492"/>
      <c r="S56" s="508"/>
      <c r="T56" s="539"/>
      <c r="U56" s="539"/>
      <c r="V56" s="706"/>
      <c r="X56" s="413" t="str">
        <f>IF(총괄!$A$3="(","1",RIGHT(총괄!$A$3,LEN(총괄!$A$3)-FIND(":",총괄!$A$3)-1))</f>
        <v>승학터널 민간투자사업(1차:우선)</v>
      </c>
      <c r="Y56" s="413" t="s">
        <v>250</v>
      </c>
    </row>
    <row r="57" spans="1:25" s="1" customFormat="1" ht="50.1" customHeight="1">
      <c r="A57" s="485" t="s">
        <v>918</v>
      </c>
      <c r="B57" s="486" t="s">
        <v>642</v>
      </c>
      <c r="C57" s="486" t="s">
        <v>643</v>
      </c>
      <c r="D57" s="485" t="s">
        <v>652</v>
      </c>
      <c r="E57" s="485" t="s">
        <v>653</v>
      </c>
      <c r="F57" s="486" t="s">
        <v>761</v>
      </c>
      <c r="G57" s="486" t="s">
        <v>813</v>
      </c>
      <c r="H57" s="487">
        <v>114.79</v>
      </c>
      <c r="I57" s="487" t="s">
        <v>275</v>
      </c>
      <c r="J57" s="495"/>
      <c r="K57" s="490"/>
      <c r="L57" s="491"/>
      <c r="M57" s="490"/>
      <c r="N57" s="491"/>
      <c r="O57" s="492"/>
      <c r="P57" s="493"/>
      <c r="Q57" s="492"/>
      <c r="R57" s="492"/>
      <c r="S57" s="508"/>
      <c r="T57" s="539"/>
      <c r="U57" s="539"/>
      <c r="V57" s="706"/>
      <c r="X57" s="413" t="str">
        <f>IF(총괄!$A$3="(","1",RIGHT(총괄!$A$3,LEN(총괄!$A$3)-FIND(":",총괄!$A$3)-1))</f>
        <v>승학터널 민간투자사업(1차:우선)</v>
      </c>
      <c r="Y57" s="413" t="s">
        <v>250</v>
      </c>
    </row>
    <row r="58" spans="1:25" s="1" customFormat="1" ht="50.1" customHeight="1">
      <c r="A58" s="485" t="s">
        <v>919</v>
      </c>
      <c r="B58" s="486" t="s">
        <v>642</v>
      </c>
      <c r="C58" s="486" t="s">
        <v>643</v>
      </c>
      <c r="D58" s="485" t="s">
        <v>652</v>
      </c>
      <c r="E58" s="485" t="s">
        <v>653</v>
      </c>
      <c r="F58" s="486" t="s">
        <v>762</v>
      </c>
      <c r="G58" s="486" t="s">
        <v>813</v>
      </c>
      <c r="H58" s="487">
        <v>106.18</v>
      </c>
      <c r="I58" s="487" t="s">
        <v>275</v>
      </c>
      <c r="J58" s="495"/>
      <c r="K58" s="490"/>
      <c r="L58" s="491"/>
      <c r="M58" s="490"/>
      <c r="N58" s="491"/>
      <c r="O58" s="492"/>
      <c r="P58" s="493"/>
      <c r="Q58" s="492"/>
      <c r="R58" s="492"/>
      <c r="S58" s="508"/>
      <c r="T58" s="539"/>
      <c r="U58" s="539"/>
      <c r="V58" s="706"/>
      <c r="X58" s="413" t="str">
        <f>IF(총괄!$A$3="(","1",RIGHT(총괄!$A$3,LEN(총괄!$A$3)-FIND(":",총괄!$A$3)-1))</f>
        <v>승학터널 민간투자사업(1차:우선)</v>
      </c>
      <c r="Y58" s="413" t="s">
        <v>250</v>
      </c>
    </row>
    <row r="59" spans="1:25" s="1" customFormat="1" ht="50.1" customHeight="1">
      <c r="A59" s="485" t="s">
        <v>920</v>
      </c>
      <c r="B59" s="486" t="s">
        <v>642</v>
      </c>
      <c r="C59" s="486" t="s">
        <v>643</v>
      </c>
      <c r="D59" s="485" t="s">
        <v>652</v>
      </c>
      <c r="E59" s="485" t="s">
        <v>653</v>
      </c>
      <c r="F59" s="486" t="s">
        <v>763</v>
      </c>
      <c r="G59" s="486" t="s">
        <v>813</v>
      </c>
      <c r="H59" s="487">
        <v>106.18</v>
      </c>
      <c r="I59" s="487" t="s">
        <v>275</v>
      </c>
      <c r="J59" s="495"/>
      <c r="K59" s="490"/>
      <c r="L59" s="491"/>
      <c r="M59" s="490"/>
      <c r="N59" s="491"/>
      <c r="O59" s="492"/>
      <c r="P59" s="493"/>
      <c r="Q59" s="492"/>
      <c r="R59" s="492"/>
      <c r="S59" s="508"/>
      <c r="T59" s="539"/>
      <c r="U59" s="539"/>
      <c r="V59" s="706"/>
      <c r="X59" s="413" t="str">
        <f>IF(총괄!$A$3="(","1",RIGHT(총괄!$A$3,LEN(총괄!$A$3)-FIND(":",총괄!$A$3)-1))</f>
        <v>승학터널 민간투자사업(1차:우선)</v>
      </c>
      <c r="Y59" s="413" t="s">
        <v>250</v>
      </c>
    </row>
    <row r="60" spans="1:25" s="1" customFormat="1" ht="50.1" customHeight="1">
      <c r="A60" s="485" t="s">
        <v>921</v>
      </c>
      <c r="B60" s="486" t="s">
        <v>642</v>
      </c>
      <c r="C60" s="486" t="s">
        <v>643</v>
      </c>
      <c r="D60" s="485" t="s">
        <v>652</v>
      </c>
      <c r="E60" s="485" t="s">
        <v>653</v>
      </c>
      <c r="F60" s="486" t="s">
        <v>764</v>
      </c>
      <c r="G60" s="486" t="s">
        <v>813</v>
      </c>
      <c r="H60" s="487">
        <v>114.79</v>
      </c>
      <c r="I60" s="487" t="s">
        <v>275</v>
      </c>
      <c r="J60" s="495"/>
      <c r="K60" s="490"/>
      <c r="L60" s="491"/>
      <c r="M60" s="490"/>
      <c r="N60" s="491"/>
      <c r="O60" s="492"/>
      <c r="P60" s="493"/>
      <c r="Q60" s="492"/>
      <c r="R60" s="492"/>
      <c r="S60" s="508"/>
      <c r="T60" s="539"/>
      <c r="U60" s="539"/>
      <c r="V60" s="706"/>
      <c r="X60" s="413" t="str">
        <f>IF(총괄!$A$3="(","1",RIGHT(총괄!$A$3,LEN(총괄!$A$3)-FIND(":",총괄!$A$3)-1))</f>
        <v>승학터널 민간투자사업(1차:우선)</v>
      </c>
      <c r="Y60" s="413" t="s">
        <v>250</v>
      </c>
    </row>
    <row r="61" spans="1:25" s="1" customFormat="1" ht="50.1" customHeight="1">
      <c r="A61" s="485" t="s">
        <v>922</v>
      </c>
      <c r="B61" s="486" t="s">
        <v>642</v>
      </c>
      <c r="C61" s="486" t="s">
        <v>643</v>
      </c>
      <c r="D61" s="485" t="s">
        <v>652</v>
      </c>
      <c r="E61" s="485" t="s">
        <v>653</v>
      </c>
      <c r="F61" s="502" t="s">
        <v>765</v>
      </c>
      <c r="G61" s="486" t="s">
        <v>813</v>
      </c>
      <c r="H61" s="503">
        <v>106.18</v>
      </c>
      <c r="I61" s="487" t="s">
        <v>814</v>
      </c>
      <c r="J61" s="495"/>
      <c r="K61" s="490"/>
      <c r="L61" s="491"/>
      <c r="M61" s="490"/>
      <c r="N61" s="491"/>
      <c r="O61" s="492"/>
      <c r="P61" s="493"/>
      <c r="Q61" s="492"/>
      <c r="R61" s="492"/>
      <c r="S61" s="508"/>
      <c r="T61" s="539"/>
      <c r="U61" s="539"/>
      <c r="V61" s="706"/>
      <c r="X61" s="413"/>
      <c r="Y61" s="413"/>
    </row>
    <row r="62" spans="1:25" s="1" customFormat="1" ht="50.1" customHeight="1">
      <c r="A62" s="485" t="s">
        <v>923</v>
      </c>
      <c r="B62" s="486" t="s">
        <v>642</v>
      </c>
      <c r="C62" s="486" t="s">
        <v>643</v>
      </c>
      <c r="D62" s="485" t="s">
        <v>652</v>
      </c>
      <c r="E62" s="485" t="s">
        <v>653</v>
      </c>
      <c r="F62" s="486" t="s">
        <v>766</v>
      </c>
      <c r="G62" s="486" t="s">
        <v>813</v>
      </c>
      <c r="H62" s="487">
        <v>114.79</v>
      </c>
      <c r="I62" s="487" t="s">
        <v>814</v>
      </c>
      <c r="J62" s="495"/>
      <c r="K62" s="490"/>
      <c r="L62" s="491"/>
      <c r="M62" s="490"/>
      <c r="N62" s="491"/>
      <c r="O62" s="492"/>
      <c r="P62" s="493"/>
      <c r="Q62" s="492"/>
      <c r="R62" s="492"/>
      <c r="S62" s="508"/>
      <c r="T62" s="539"/>
      <c r="U62" s="539"/>
      <c r="V62" s="706"/>
      <c r="X62" s="413" t="str">
        <f>IF(총괄!$A$3="(","1",RIGHT(총괄!$A$3,LEN(총괄!$A$3)-FIND(":",총괄!$A$3)-1))</f>
        <v>승학터널 민간투자사업(1차:우선)</v>
      </c>
      <c r="Y62" s="413" t="s">
        <v>250</v>
      </c>
    </row>
    <row r="63" spans="1:25" s="1" customFormat="1" ht="50.1" customHeight="1">
      <c r="A63" s="485" t="s">
        <v>924</v>
      </c>
      <c r="B63" s="486" t="s">
        <v>642</v>
      </c>
      <c r="C63" s="486" t="s">
        <v>643</v>
      </c>
      <c r="D63" s="485" t="s">
        <v>652</v>
      </c>
      <c r="E63" s="485" t="s">
        <v>653</v>
      </c>
      <c r="F63" s="502" t="s">
        <v>767</v>
      </c>
      <c r="G63" s="486" t="s">
        <v>815</v>
      </c>
      <c r="H63" s="503">
        <v>65</v>
      </c>
      <c r="I63" s="487" t="s">
        <v>814</v>
      </c>
      <c r="J63" s="495"/>
      <c r="K63" s="490"/>
      <c r="L63" s="491"/>
      <c r="M63" s="490"/>
      <c r="N63" s="491"/>
      <c r="O63" s="492"/>
      <c r="P63" s="493"/>
      <c r="Q63" s="492"/>
      <c r="R63" s="492"/>
      <c r="S63" s="508"/>
      <c r="T63" s="539"/>
      <c r="U63" s="539"/>
      <c r="V63" s="706"/>
      <c r="X63" s="413"/>
      <c r="Y63" s="413"/>
    </row>
    <row r="64" spans="1:25" s="1" customFormat="1" ht="50.1" customHeight="1">
      <c r="A64" s="485" t="s">
        <v>925</v>
      </c>
      <c r="B64" s="486" t="s">
        <v>642</v>
      </c>
      <c r="C64" s="486" t="s">
        <v>643</v>
      </c>
      <c r="D64" s="485" t="s">
        <v>652</v>
      </c>
      <c r="E64" s="485" t="s">
        <v>653</v>
      </c>
      <c r="F64" s="502" t="s">
        <v>768</v>
      </c>
      <c r="G64" s="486" t="s">
        <v>813</v>
      </c>
      <c r="H64" s="503">
        <v>40.35</v>
      </c>
      <c r="I64" s="487" t="s">
        <v>814</v>
      </c>
      <c r="J64" s="495"/>
      <c r="K64" s="490"/>
      <c r="L64" s="491"/>
      <c r="M64" s="490"/>
      <c r="N64" s="491"/>
      <c r="O64" s="492"/>
      <c r="P64" s="493"/>
      <c r="Q64" s="492"/>
      <c r="R64" s="492"/>
      <c r="S64" s="508"/>
      <c r="T64" s="539"/>
      <c r="U64" s="539"/>
      <c r="V64" s="706"/>
      <c r="X64" s="413"/>
      <c r="Y64" s="413"/>
    </row>
    <row r="65" spans="1:25" s="1" customFormat="1" ht="50.1" customHeight="1">
      <c r="A65" s="485" t="s">
        <v>926</v>
      </c>
      <c r="B65" s="486" t="s">
        <v>642</v>
      </c>
      <c r="C65" s="486" t="s">
        <v>643</v>
      </c>
      <c r="D65" s="485" t="s">
        <v>652</v>
      </c>
      <c r="E65" s="485" t="s">
        <v>653</v>
      </c>
      <c r="F65" s="502" t="s">
        <v>769</v>
      </c>
      <c r="G65" s="486" t="s">
        <v>816</v>
      </c>
      <c r="H65" s="503">
        <v>20.72</v>
      </c>
      <c r="I65" s="487" t="s">
        <v>814</v>
      </c>
      <c r="J65" s="495"/>
      <c r="K65" s="490"/>
      <c r="L65" s="491"/>
      <c r="M65" s="490"/>
      <c r="N65" s="491"/>
      <c r="O65" s="492"/>
      <c r="P65" s="493"/>
      <c r="Q65" s="492"/>
      <c r="R65" s="492"/>
      <c r="S65" s="508"/>
      <c r="T65" s="539"/>
      <c r="U65" s="539"/>
      <c r="V65" s="706"/>
      <c r="X65" s="413"/>
      <c r="Y65" s="413"/>
    </row>
    <row r="66" spans="1:25" ht="50.1" customHeight="1">
      <c r="A66" s="485" t="s">
        <v>927</v>
      </c>
      <c r="B66" s="486" t="s">
        <v>642</v>
      </c>
      <c r="C66" s="486" t="s">
        <v>643</v>
      </c>
      <c r="D66" s="485" t="s">
        <v>652</v>
      </c>
      <c r="E66" s="485" t="s">
        <v>653</v>
      </c>
      <c r="F66" s="486" t="s">
        <v>770</v>
      </c>
      <c r="G66" s="486" t="s">
        <v>817</v>
      </c>
      <c r="H66" s="487">
        <v>185.47</v>
      </c>
      <c r="I66" s="487" t="s">
        <v>814</v>
      </c>
      <c r="J66" s="495"/>
      <c r="K66" s="490"/>
      <c r="L66" s="491"/>
      <c r="M66" s="490"/>
      <c r="N66" s="491"/>
      <c r="O66" s="492"/>
      <c r="P66" s="493"/>
      <c r="Q66" s="492"/>
      <c r="R66" s="492"/>
      <c r="S66" s="508"/>
      <c r="T66" s="539"/>
      <c r="U66" s="539"/>
      <c r="V66" s="706"/>
      <c r="X66" s="413" t="str">
        <f>IF(총괄!$A$3="(","1",RIGHT(총괄!$A$3,LEN(총괄!$A$3)-FIND(":",총괄!$A$3)-1))</f>
        <v>승학터널 민간투자사업(1차:우선)</v>
      </c>
      <c r="Y66" s="413" t="s">
        <v>250</v>
      </c>
    </row>
    <row r="67" spans="1:25" s="1" customFormat="1" ht="50.1" customHeight="1">
      <c r="A67" s="485" t="s">
        <v>928</v>
      </c>
      <c r="B67" s="486" t="s">
        <v>642</v>
      </c>
      <c r="C67" s="486" t="s">
        <v>643</v>
      </c>
      <c r="D67" s="485" t="s">
        <v>652</v>
      </c>
      <c r="E67" s="485" t="s">
        <v>653</v>
      </c>
      <c r="F67" s="486" t="s">
        <v>771</v>
      </c>
      <c r="G67" s="486" t="s">
        <v>813</v>
      </c>
      <c r="H67" s="487">
        <v>105.35</v>
      </c>
      <c r="I67" s="487" t="s">
        <v>814</v>
      </c>
      <c r="J67" s="495"/>
      <c r="K67" s="490"/>
      <c r="L67" s="491"/>
      <c r="M67" s="490"/>
      <c r="N67" s="491"/>
      <c r="O67" s="492"/>
      <c r="P67" s="493"/>
      <c r="Q67" s="492"/>
      <c r="R67" s="492"/>
      <c r="S67" s="508"/>
      <c r="T67" s="539"/>
      <c r="U67" s="539"/>
      <c r="V67" s="706"/>
      <c r="X67" s="413" t="str">
        <f>IF(총괄!$A$3="(","1",RIGHT(총괄!$A$3,LEN(총괄!$A$3)-FIND(":",총괄!$A$3)-1))</f>
        <v>승학터널 민간투자사업(1차:우선)</v>
      </c>
      <c r="Y67" s="413" t="s">
        <v>250</v>
      </c>
    </row>
    <row r="68" spans="1:25" s="1" customFormat="1" ht="50.1" customHeight="1">
      <c r="A68" s="485" t="s">
        <v>929</v>
      </c>
      <c r="B68" s="486" t="s">
        <v>642</v>
      </c>
      <c r="C68" s="486" t="s">
        <v>643</v>
      </c>
      <c r="D68" s="485" t="s">
        <v>652</v>
      </c>
      <c r="E68" s="485" t="s">
        <v>653</v>
      </c>
      <c r="F68" s="486" t="s">
        <v>772</v>
      </c>
      <c r="G68" s="486" t="s">
        <v>818</v>
      </c>
      <c r="H68" s="487">
        <v>16.5</v>
      </c>
      <c r="I68" s="487" t="s">
        <v>814</v>
      </c>
      <c r="J68" s="495"/>
      <c r="K68" s="490"/>
      <c r="L68" s="491"/>
      <c r="M68" s="490"/>
      <c r="N68" s="491"/>
      <c r="O68" s="492"/>
      <c r="P68" s="493"/>
      <c r="Q68" s="492"/>
      <c r="R68" s="492"/>
      <c r="S68" s="508"/>
      <c r="T68" s="539"/>
      <c r="U68" s="539"/>
      <c r="V68" s="706"/>
      <c r="X68" s="413" t="str">
        <f>IF(총괄!$A$3="(","1",RIGHT(총괄!$A$3,LEN(총괄!$A$3)-FIND(":",총괄!$A$3)-1))</f>
        <v>승학터널 민간투자사업(1차:우선)</v>
      </c>
      <c r="Y68" s="413" t="s">
        <v>250</v>
      </c>
    </row>
    <row r="69" spans="1:25" s="1" customFormat="1" ht="50.1" customHeight="1">
      <c r="A69" s="485" t="s">
        <v>930</v>
      </c>
      <c r="B69" s="486" t="s">
        <v>642</v>
      </c>
      <c r="C69" s="486" t="s">
        <v>643</v>
      </c>
      <c r="D69" s="485" t="s">
        <v>652</v>
      </c>
      <c r="E69" s="485" t="s">
        <v>653</v>
      </c>
      <c r="F69" s="486" t="s">
        <v>773</v>
      </c>
      <c r="G69" s="486" t="s">
        <v>819</v>
      </c>
      <c r="H69" s="487">
        <v>1</v>
      </c>
      <c r="I69" s="487" t="s">
        <v>658</v>
      </c>
      <c r="J69" s="495"/>
      <c r="K69" s="490"/>
      <c r="L69" s="491"/>
      <c r="M69" s="490"/>
      <c r="N69" s="491"/>
      <c r="O69" s="492"/>
      <c r="P69" s="493"/>
      <c r="Q69" s="492"/>
      <c r="R69" s="492"/>
      <c r="S69" s="508"/>
      <c r="T69" s="539"/>
      <c r="U69" s="539"/>
      <c r="V69" s="706"/>
      <c r="X69" s="413" t="str">
        <f>IF(총괄!$A$3="(","1",RIGHT(총괄!$A$3,LEN(총괄!$A$3)-FIND(":",총괄!$A$3)-1))</f>
        <v>승학터널 민간투자사업(1차:우선)</v>
      </c>
      <c r="Y69" s="413" t="s">
        <v>250</v>
      </c>
    </row>
    <row r="70" spans="1:25" s="1" customFormat="1" ht="50.1" customHeight="1">
      <c r="A70" s="485" t="s">
        <v>931</v>
      </c>
      <c r="B70" s="486" t="s">
        <v>642</v>
      </c>
      <c r="C70" s="486" t="s">
        <v>643</v>
      </c>
      <c r="D70" s="485" t="s">
        <v>652</v>
      </c>
      <c r="E70" s="485" t="s">
        <v>653</v>
      </c>
      <c r="F70" s="486" t="s">
        <v>774</v>
      </c>
      <c r="G70" s="486" t="s">
        <v>820</v>
      </c>
      <c r="H70" s="487">
        <v>301.39999999999998</v>
      </c>
      <c r="I70" s="487" t="s">
        <v>814</v>
      </c>
      <c r="J70" s="495"/>
      <c r="K70" s="490"/>
      <c r="L70" s="491"/>
      <c r="M70" s="490"/>
      <c r="N70" s="491"/>
      <c r="O70" s="492"/>
      <c r="P70" s="493"/>
      <c r="Q70" s="492"/>
      <c r="R70" s="492"/>
      <c r="S70" s="508"/>
      <c r="T70" s="539"/>
      <c r="U70" s="539"/>
      <c r="V70" s="706"/>
      <c r="X70" s="413" t="str">
        <f>IF(총괄!$A$3="(","1",RIGHT(총괄!$A$3,LEN(총괄!$A$3)-FIND(":",총괄!$A$3)-1))</f>
        <v>승학터널 민간투자사업(1차:우선)</v>
      </c>
      <c r="Y70" s="413" t="s">
        <v>250</v>
      </c>
    </row>
    <row r="71" spans="1:25" s="1" customFormat="1" ht="50.1" customHeight="1">
      <c r="A71" s="485" t="s">
        <v>932</v>
      </c>
      <c r="B71" s="486" t="s">
        <v>642</v>
      </c>
      <c r="C71" s="486" t="s">
        <v>643</v>
      </c>
      <c r="D71" s="485" t="s">
        <v>652</v>
      </c>
      <c r="E71" s="485" t="s">
        <v>653</v>
      </c>
      <c r="F71" s="486" t="s">
        <v>775</v>
      </c>
      <c r="G71" s="486" t="s">
        <v>821</v>
      </c>
      <c r="H71" s="487">
        <v>1</v>
      </c>
      <c r="I71" s="487" t="s">
        <v>658</v>
      </c>
      <c r="J71" s="495"/>
      <c r="K71" s="490"/>
      <c r="L71" s="491"/>
      <c r="M71" s="490"/>
      <c r="N71" s="491"/>
      <c r="O71" s="492"/>
      <c r="P71" s="493"/>
      <c r="Q71" s="492"/>
      <c r="R71" s="492"/>
      <c r="S71" s="508"/>
      <c r="T71" s="539"/>
      <c r="U71" s="539"/>
      <c r="V71" s="706"/>
      <c r="X71" s="413" t="str">
        <f>IF(총괄!$A$3="(","1",RIGHT(총괄!$A$3,LEN(총괄!$A$3)-FIND(":",총괄!$A$3)-1))</f>
        <v>승학터널 민간투자사업(1차:우선)</v>
      </c>
      <c r="Y71" s="413" t="s">
        <v>250</v>
      </c>
    </row>
    <row r="72" spans="1:25" s="1" customFormat="1" ht="50.1" customHeight="1">
      <c r="A72" s="485" t="s">
        <v>933</v>
      </c>
      <c r="B72" s="486" t="s">
        <v>642</v>
      </c>
      <c r="C72" s="486" t="s">
        <v>643</v>
      </c>
      <c r="D72" s="485" t="s">
        <v>652</v>
      </c>
      <c r="E72" s="485" t="s">
        <v>653</v>
      </c>
      <c r="F72" s="486" t="s">
        <v>776</v>
      </c>
      <c r="G72" s="486" t="s">
        <v>822</v>
      </c>
      <c r="H72" s="487">
        <v>1</v>
      </c>
      <c r="I72" s="487" t="s">
        <v>658</v>
      </c>
      <c r="J72" s="495"/>
      <c r="K72" s="490"/>
      <c r="L72" s="491"/>
      <c r="M72" s="490"/>
      <c r="N72" s="491"/>
      <c r="O72" s="492"/>
      <c r="P72" s="493"/>
      <c r="Q72" s="492"/>
      <c r="R72" s="492"/>
      <c r="S72" s="508"/>
      <c r="T72" s="539"/>
      <c r="U72" s="539"/>
      <c r="V72" s="706"/>
      <c r="X72" s="413" t="str">
        <f>IF(총괄!$A$3="(","1",RIGHT(총괄!$A$3,LEN(총괄!$A$3)-FIND(":",총괄!$A$3)-1))</f>
        <v>승학터널 민간투자사업(1차:우선)</v>
      </c>
      <c r="Y72" s="413" t="s">
        <v>250</v>
      </c>
    </row>
    <row r="73" spans="1:25" s="1" customFormat="1" ht="50.1" customHeight="1">
      <c r="A73" s="485" t="s">
        <v>934</v>
      </c>
      <c r="B73" s="486" t="s">
        <v>642</v>
      </c>
      <c r="C73" s="486" t="s">
        <v>643</v>
      </c>
      <c r="D73" s="485" t="s">
        <v>652</v>
      </c>
      <c r="E73" s="485" t="s">
        <v>653</v>
      </c>
      <c r="F73" s="486" t="s">
        <v>707</v>
      </c>
      <c r="G73" s="486" t="s">
        <v>823</v>
      </c>
      <c r="H73" s="487">
        <v>704</v>
      </c>
      <c r="I73" s="487" t="s">
        <v>814</v>
      </c>
      <c r="J73" s="495"/>
      <c r="K73" s="490"/>
      <c r="L73" s="491"/>
      <c r="M73" s="490"/>
      <c r="N73" s="491"/>
      <c r="O73" s="492"/>
      <c r="P73" s="493"/>
      <c r="Q73" s="492"/>
      <c r="R73" s="492"/>
      <c r="S73" s="508"/>
      <c r="T73" s="539"/>
      <c r="U73" s="539"/>
      <c r="V73" s="706"/>
      <c r="X73" s="413" t="str">
        <f>IF(총괄!$A$3="(","1",RIGHT(총괄!$A$3,LEN(총괄!$A$3)-FIND(":",총괄!$A$3)-1))</f>
        <v>승학터널 민간투자사업(1차:우선)</v>
      </c>
      <c r="Y73" s="413" t="s">
        <v>250</v>
      </c>
    </row>
    <row r="74" spans="1:25" s="1" customFormat="1" ht="50.1" customHeight="1">
      <c r="A74" s="485" t="s">
        <v>935</v>
      </c>
      <c r="B74" s="486" t="s">
        <v>642</v>
      </c>
      <c r="C74" s="486" t="s">
        <v>643</v>
      </c>
      <c r="D74" s="485" t="s">
        <v>652</v>
      </c>
      <c r="E74" s="485" t="s">
        <v>653</v>
      </c>
      <c r="F74" s="486" t="s">
        <v>777</v>
      </c>
      <c r="G74" s="486" t="s">
        <v>824</v>
      </c>
      <c r="H74" s="487">
        <v>95</v>
      </c>
      <c r="I74" s="487" t="s">
        <v>760</v>
      </c>
      <c r="J74" s="495"/>
      <c r="K74" s="490"/>
      <c r="L74" s="491"/>
      <c r="M74" s="490"/>
      <c r="N74" s="491"/>
      <c r="O74" s="492"/>
      <c r="P74" s="493"/>
      <c r="Q74" s="492"/>
      <c r="R74" s="492"/>
      <c r="S74" s="508"/>
      <c r="T74" s="539"/>
      <c r="U74" s="539"/>
      <c r="V74" s="706"/>
      <c r="X74" s="413" t="str">
        <f>IF(총괄!$A$3="(","1",RIGHT(총괄!$A$3,LEN(총괄!$A$3)-FIND(":",총괄!$A$3)-1))</f>
        <v>승학터널 민간투자사업(1차:우선)</v>
      </c>
      <c r="Y74" s="413" t="s">
        <v>250</v>
      </c>
    </row>
    <row r="75" spans="1:25" s="1" customFormat="1" ht="50.1" customHeight="1">
      <c r="A75" s="485" t="s">
        <v>936</v>
      </c>
      <c r="B75" s="486" t="s">
        <v>642</v>
      </c>
      <c r="C75" s="486" t="s">
        <v>643</v>
      </c>
      <c r="D75" s="485" t="s">
        <v>652</v>
      </c>
      <c r="E75" s="485" t="s">
        <v>653</v>
      </c>
      <c r="F75" s="486" t="s">
        <v>778</v>
      </c>
      <c r="G75" s="486" t="s">
        <v>825</v>
      </c>
      <c r="H75" s="487">
        <v>25</v>
      </c>
      <c r="I75" s="487" t="s">
        <v>760</v>
      </c>
      <c r="J75" s="495"/>
      <c r="K75" s="490"/>
      <c r="L75" s="498"/>
      <c r="M75" s="490"/>
      <c r="N75" s="491"/>
      <c r="O75" s="492"/>
      <c r="P75" s="493"/>
      <c r="Q75" s="492"/>
      <c r="R75" s="492"/>
      <c r="S75" s="508"/>
      <c r="T75" s="539"/>
      <c r="U75" s="539"/>
      <c r="V75" s="706"/>
      <c r="X75" s="413" t="str">
        <f>IF(총괄!$A$3="(","1",RIGHT(총괄!$A$3,LEN(총괄!$A$3)-FIND(":",총괄!$A$3)-1))</f>
        <v>승학터널 민간투자사업(1차:우선)</v>
      </c>
      <c r="Y75" s="413" t="s">
        <v>250</v>
      </c>
    </row>
    <row r="76" spans="1:25" s="1" customFormat="1" ht="50.1" customHeight="1">
      <c r="A76" s="485" t="s">
        <v>937</v>
      </c>
      <c r="B76" s="486" t="s">
        <v>642</v>
      </c>
      <c r="C76" s="486" t="s">
        <v>643</v>
      </c>
      <c r="D76" s="485" t="s">
        <v>652</v>
      </c>
      <c r="E76" s="485" t="s">
        <v>653</v>
      </c>
      <c r="F76" s="486" t="s">
        <v>779</v>
      </c>
      <c r="G76" s="486" t="s">
        <v>826</v>
      </c>
      <c r="H76" s="487">
        <v>8</v>
      </c>
      <c r="I76" s="487" t="s">
        <v>760</v>
      </c>
      <c r="J76" s="495"/>
      <c r="K76" s="490"/>
      <c r="L76" s="491"/>
      <c r="M76" s="490"/>
      <c r="N76" s="491"/>
      <c r="O76" s="492"/>
      <c r="P76" s="493"/>
      <c r="Q76" s="492"/>
      <c r="R76" s="492"/>
      <c r="S76" s="508"/>
      <c r="T76" s="539"/>
      <c r="U76" s="539"/>
      <c r="V76" s="706"/>
      <c r="X76" s="413" t="str">
        <f>IF(총괄!$A$3="(","1",RIGHT(총괄!$A$3,LEN(총괄!$A$3)-FIND(":",총괄!$A$3)-1))</f>
        <v>승학터널 민간투자사업(1차:우선)</v>
      </c>
      <c r="Y76" s="413" t="s">
        <v>250</v>
      </c>
    </row>
    <row r="77" spans="1:25" s="1" customFormat="1" ht="50.1" customHeight="1">
      <c r="A77" s="485" t="s">
        <v>938</v>
      </c>
      <c r="B77" s="486" t="s">
        <v>642</v>
      </c>
      <c r="C77" s="486" t="s">
        <v>643</v>
      </c>
      <c r="D77" s="485" t="s">
        <v>652</v>
      </c>
      <c r="E77" s="485" t="s">
        <v>653</v>
      </c>
      <c r="F77" s="486" t="s">
        <v>780</v>
      </c>
      <c r="G77" s="486" t="s">
        <v>827</v>
      </c>
      <c r="H77" s="487">
        <v>9</v>
      </c>
      <c r="I77" s="487" t="s">
        <v>760</v>
      </c>
      <c r="J77" s="495"/>
      <c r="K77" s="490"/>
      <c r="L77" s="491"/>
      <c r="M77" s="490"/>
      <c r="N77" s="491"/>
      <c r="O77" s="492"/>
      <c r="P77" s="493"/>
      <c r="Q77" s="492"/>
      <c r="R77" s="492"/>
      <c r="S77" s="508"/>
      <c r="T77" s="539"/>
      <c r="U77" s="539"/>
      <c r="V77" s="706"/>
      <c r="X77" s="413" t="str">
        <f>IF(총괄!$A$3="(","1",RIGHT(총괄!$A$3,LEN(총괄!$A$3)-FIND(":",총괄!$A$3)-1))</f>
        <v>승학터널 민간투자사업(1차:우선)</v>
      </c>
      <c r="Y77" s="413" t="s">
        <v>250</v>
      </c>
    </row>
    <row r="78" spans="1:25" s="1" customFormat="1" ht="50.1" customHeight="1">
      <c r="A78" s="485" t="s">
        <v>939</v>
      </c>
      <c r="B78" s="486" t="s">
        <v>642</v>
      </c>
      <c r="C78" s="486" t="s">
        <v>643</v>
      </c>
      <c r="D78" s="485" t="s">
        <v>652</v>
      </c>
      <c r="E78" s="485" t="s">
        <v>653</v>
      </c>
      <c r="F78" s="486" t="s">
        <v>781</v>
      </c>
      <c r="G78" s="486" t="s">
        <v>828</v>
      </c>
      <c r="H78" s="487">
        <v>1</v>
      </c>
      <c r="I78" s="487" t="s">
        <v>658</v>
      </c>
      <c r="J78" s="495"/>
      <c r="K78" s="490"/>
      <c r="L78" s="491"/>
      <c r="M78" s="490"/>
      <c r="N78" s="491"/>
      <c r="O78" s="492"/>
      <c r="P78" s="493"/>
      <c r="Q78" s="492"/>
      <c r="R78" s="492"/>
      <c r="S78" s="508"/>
      <c r="T78" s="539"/>
      <c r="U78" s="539"/>
      <c r="V78" s="706"/>
      <c r="X78" s="413" t="str">
        <f>IF(총괄!$A$3="(","1",RIGHT(총괄!$A$3,LEN(총괄!$A$3)-FIND(":",총괄!$A$3)-1))</f>
        <v>승학터널 민간투자사업(1차:우선)</v>
      </c>
      <c r="Y78" s="413" t="s">
        <v>250</v>
      </c>
    </row>
    <row r="79" spans="1:25" s="1" customFormat="1" ht="50.1" customHeight="1">
      <c r="A79" s="485" t="s">
        <v>940</v>
      </c>
      <c r="B79" s="486" t="s">
        <v>642</v>
      </c>
      <c r="C79" s="486" t="s">
        <v>643</v>
      </c>
      <c r="D79" s="485" t="s">
        <v>652</v>
      </c>
      <c r="E79" s="485" t="s">
        <v>653</v>
      </c>
      <c r="F79" s="486" t="s">
        <v>629</v>
      </c>
      <c r="G79" s="486" t="s">
        <v>829</v>
      </c>
      <c r="H79" s="487">
        <v>1</v>
      </c>
      <c r="I79" s="487" t="s">
        <v>658</v>
      </c>
      <c r="J79" s="495"/>
      <c r="K79" s="490"/>
      <c r="L79" s="491"/>
      <c r="M79" s="490"/>
      <c r="N79" s="491"/>
      <c r="O79" s="492"/>
      <c r="P79" s="493"/>
      <c r="Q79" s="492"/>
      <c r="R79" s="492"/>
      <c r="S79" s="508"/>
      <c r="T79" s="539"/>
      <c r="U79" s="539"/>
      <c r="V79" s="706"/>
      <c r="X79" s="413" t="str">
        <f>IF(총괄!$A$3="(","1",RIGHT(총괄!$A$3,LEN(총괄!$A$3)-FIND(":",총괄!$A$3)-1))</f>
        <v>승학터널 민간투자사업(1차:우선)</v>
      </c>
      <c r="Y79" s="413" t="s">
        <v>250</v>
      </c>
    </row>
    <row r="80" spans="1:25" s="1" customFormat="1" ht="50.1" customHeight="1">
      <c r="A80" s="485" t="s">
        <v>941</v>
      </c>
      <c r="B80" s="486" t="s">
        <v>642</v>
      </c>
      <c r="C80" s="486" t="s">
        <v>643</v>
      </c>
      <c r="D80" s="485" t="s">
        <v>652</v>
      </c>
      <c r="E80" s="485" t="s">
        <v>653</v>
      </c>
      <c r="F80" s="486" t="s">
        <v>782</v>
      </c>
      <c r="G80" s="486" t="s">
        <v>830</v>
      </c>
      <c r="H80" s="487">
        <v>1</v>
      </c>
      <c r="I80" s="487" t="s">
        <v>658</v>
      </c>
      <c r="J80" s="495"/>
      <c r="K80" s="490"/>
      <c r="L80" s="498"/>
      <c r="M80" s="490"/>
      <c r="N80" s="491"/>
      <c r="O80" s="492"/>
      <c r="P80" s="493"/>
      <c r="Q80" s="492"/>
      <c r="R80" s="492"/>
      <c r="S80" s="508"/>
      <c r="T80" s="539"/>
      <c r="U80" s="539"/>
      <c r="V80" s="706"/>
      <c r="X80" s="413" t="str">
        <f>IF(총괄!$A$3="(","1",RIGHT(총괄!$A$3,LEN(총괄!$A$3)-FIND(":",총괄!$A$3)-1))</f>
        <v>승학터널 민간투자사업(1차:우선)</v>
      </c>
      <c r="Y80" s="413" t="s">
        <v>250</v>
      </c>
    </row>
    <row r="81" spans="1:25" ht="50.1" customHeight="1">
      <c r="A81" s="485" t="s">
        <v>942</v>
      </c>
      <c r="B81" s="486" t="s">
        <v>642</v>
      </c>
      <c r="C81" s="486" t="s">
        <v>643</v>
      </c>
      <c r="D81" s="485" t="s">
        <v>652</v>
      </c>
      <c r="E81" s="485" t="s">
        <v>653</v>
      </c>
      <c r="F81" s="486" t="s">
        <v>783</v>
      </c>
      <c r="G81" s="486" t="s">
        <v>831</v>
      </c>
      <c r="H81" s="487">
        <v>1</v>
      </c>
      <c r="I81" s="487" t="s">
        <v>658</v>
      </c>
      <c r="J81" s="495"/>
      <c r="K81" s="490"/>
      <c r="L81" s="491"/>
      <c r="M81" s="490"/>
      <c r="N81" s="491"/>
      <c r="O81" s="492"/>
      <c r="P81" s="493"/>
      <c r="Q81" s="492"/>
      <c r="R81" s="492"/>
      <c r="S81" s="508"/>
      <c r="T81" s="539"/>
      <c r="U81" s="539"/>
      <c r="V81" s="709"/>
      <c r="X81" s="413" t="str">
        <f>IF(총괄!$A$3="(","1",RIGHT(총괄!$A$3,LEN(총괄!$A$3)-FIND(":",총괄!$A$3)-1))</f>
        <v>승학터널 민간투자사업(1차:우선)</v>
      </c>
      <c r="Y81" s="413" t="s">
        <v>250</v>
      </c>
    </row>
    <row r="82" spans="1:25" ht="50.1" customHeight="1">
      <c r="A82" s="485" t="s">
        <v>943</v>
      </c>
      <c r="B82" s="486" t="s">
        <v>642</v>
      </c>
      <c r="C82" s="486" t="s">
        <v>643</v>
      </c>
      <c r="D82" s="485" t="s">
        <v>652</v>
      </c>
      <c r="E82" s="485" t="s">
        <v>653</v>
      </c>
      <c r="F82" s="486" t="s">
        <v>784</v>
      </c>
      <c r="G82" s="486" t="s">
        <v>832</v>
      </c>
      <c r="H82" s="487">
        <v>1</v>
      </c>
      <c r="I82" s="487" t="s">
        <v>658</v>
      </c>
      <c r="J82" s="495"/>
      <c r="K82" s="490"/>
      <c r="L82" s="491"/>
      <c r="M82" s="490"/>
      <c r="N82" s="491"/>
      <c r="O82" s="492"/>
      <c r="P82" s="493"/>
      <c r="Q82" s="492"/>
      <c r="R82" s="492"/>
      <c r="S82" s="508"/>
      <c r="T82" s="539"/>
      <c r="U82" s="539"/>
      <c r="V82" s="706"/>
      <c r="X82" s="413" t="str">
        <f>IF(총괄!$A$3="(","1",RIGHT(총괄!$A$3,LEN(총괄!$A$3)-FIND(":",총괄!$A$3)-1))</f>
        <v>승학터널 민간투자사업(1차:우선)</v>
      </c>
      <c r="Y82" s="413" t="s">
        <v>250</v>
      </c>
    </row>
    <row r="83" spans="1:25" ht="50.1" customHeight="1">
      <c r="A83" s="485" t="s">
        <v>944</v>
      </c>
      <c r="B83" s="486" t="s">
        <v>642</v>
      </c>
      <c r="C83" s="486" t="s">
        <v>643</v>
      </c>
      <c r="D83" s="485" t="s">
        <v>652</v>
      </c>
      <c r="E83" s="485" t="s">
        <v>653</v>
      </c>
      <c r="F83" s="486" t="s">
        <v>273</v>
      </c>
      <c r="G83" s="486" t="s">
        <v>833</v>
      </c>
      <c r="H83" s="487">
        <v>1</v>
      </c>
      <c r="I83" s="487" t="s">
        <v>658</v>
      </c>
      <c r="J83" s="495"/>
      <c r="K83" s="490"/>
      <c r="L83" s="491"/>
      <c r="M83" s="490"/>
      <c r="N83" s="491"/>
      <c r="O83" s="492"/>
      <c r="P83" s="493"/>
      <c r="Q83" s="492"/>
      <c r="R83" s="492"/>
      <c r="S83" s="508"/>
      <c r="T83" s="539"/>
      <c r="U83" s="539"/>
      <c r="V83" s="706"/>
      <c r="X83" s="413" t="str">
        <f>IF(총괄!$A$3="(","1",RIGHT(총괄!$A$3,LEN(총괄!$A$3)-FIND(":",총괄!$A$3)-1))</f>
        <v>승학터널 민간투자사업(1차:우선)</v>
      </c>
      <c r="Y83" s="413" t="s">
        <v>250</v>
      </c>
    </row>
    <row r="84" spans="1:25" s="1" customFormat="1" ht="50.1" customHeight="1">
      <c r="A84" s="485" t="s">
        <v>945</v>
      </c>
      <c r="B84" s="486" t="s">
        <v>642</v>
      </c>
      <c r="C84" s="486" t="s">
        <v>643</v>
      </c>
      <c r="D84" s="485" t="s">
        <v>652</v>
      </c>
      <c r="E84" s="485" t="s">
        <v>653</v>
      </c>
      <c r="F84" s="486" t="s">
        <v>785</v>
      </c>
      <c r="G84" s="486" t="s">
        <v>834</v>
      </c>
      <c r="H84" s="487">
        <v>1</v>
      </c>
      <c r="I84" s="487" t="s">
        <v>658</v>
      </c>
      <c r="J84" s="495"/>
      <c r="K84" s="490"/>
      <c r="L84" s="491"/>
      <c r="M84" s="490"/>
      <c r="N84" s="491"/>
      <c r="O84" s="492"/>
      <c r="P84" s="493"/>
      <c r="Q84" s="492"/>
      <c r="R84" s="492"/>
      <c r="S84" s="508"/>
      <c r="T84" s="539"/>
      <c r="U84" s="539"/>
      <c r="V84" s="706"/>
      <c r="X84" s="413" t="str">
        <f>IF(총괄!$A$3="(","1",RIGHT(총괄!$A$3,LEN(총괄!$A$3)-FIND(":",총괄!$A$3)-1))</f>
        <v>승학터널 민간투자사업(1차:우선)</v>
      </c>
      <c r="Y84" s="413" t="s">
        <v>250</v>
      </c>
    </row>
    <row r="85" spans="1:25" s="1" customFormat="1" ht="50.1" customHeight="1">
      <c r="A85" s="485" t="s">
        <v>946</v>
      </c>
      <c r="B85" s="486" t="s">
        <v>642</v>
      </c>
      <c r="C85" s="486" t="s">
        <v>643</v>
      </c>
      <c r="D85" s="485" t="s">
        <v>652</v>
      </c>
      <c r="E85" s="485" t="s">
        <v>653</v>
      </c>
      <c r="F85" s="486" t="s">
        <v>786</v>
      </c>
      <c r="G85" s="486" t="s">
        <v>835</v>
      </c>
      <c r="H85" s="487">
        <v>1</v>
      </c>
      <c r="I85" s="487" t="s">
        <v>658</v>
      </c>
      <c r="J85" s="495"/>
      <c r="K85" s="490"/>
      <c r="L85" s="491"/>
      <c r="M85" s="490"/>
      <c r="N85" s="491"/>
      <c r="O85" s="492"/>
      <c r="P85" s="493"/>
      <c r="Q85" s="492"/>
      <c r="R85" s="492"/>
      <c r="S85" s="508"/>
      <c r="T85" s="539"/>
      <c r="U85" s="539"/>
      <c r="V85" s="706"/>
      <c r="X85" s="413" t="str">
        <f>IF(총괄!$A$3="(","1",RIGHT(총괄!$A$3,LEN(총괄!$A$3)-FIND(":",총괄!$A$3)-1))</f>
        <v>승학터널 민간투자사업(1차:우선)</v>
      </c>
      <c r="Y85" s="413" t="s">
        <v>250</v>
      </c>
    </row>
    <row r="86" spans="1:25" s="1" customFormat="1" ht="50.1" customHeight="1">
      <c r="A86" s="485" t="s">
        <v>947</v>
      </c>
      <c r="B86" s="486" t="s">
        <v>642</v>
      </c>
      <c r="C86" s="486" t="s">
        <v>643</v>
      </c>
      <c r="D86" s="485" t="s">
        <v>652</v>
      </c>
      <c r="E86" s="485" t="s">
        <v>653</v>
      </c>
      <c r="F86" s="486" t="s">
        <v>787</v>
      </c>
      <c r="G86" s="486" t="s">
        <v>836</v>
      </c>
      <c r="H86" s="487">
        <v>1</v>
      </c>
      <c r="I86" s="487" t="s">
        <v>658</v>
      </c>
      <c r="J86" s="495"/>
      <c r="K86" s="490"/>
      <c r="L86" s="491"/>
      <c r="M86" s="490"/>
      <c r="N86" s="491"/>
      <c r="O86" s="492"/>
      <c r="P86" s="493"/>
      <c r="Q86" s="492"/>
      <c r="R86" s="492"/>
      <c r="S86" s="508"/>
      <c r="T86" s="539"/>
      <c r="U86" s="539"/>
      <c r="V86" s="706"/>
      <c r="X86" s="413" t="str">
        <f>IF(총괄!$A$3="(","1",RIGHT(총괄!$A$3,LEN(총괄!$A$3)-FIND(":",총괄!$A$3)-1))</f>
        <v>승학터널 민간투자사업(1차:우선)</v>
      </c>
      <c r="Y86" s="413" t="s">
        <v>250</v>
      </c>
    </row>
    <row r="87" spans="1:25" s="1" customFormat="1" ht="50.1" customHeight="1">
      <c r="A87" s="485" t="s">
        <v>948</v>
      </c>
      <c r="B87" s="486" t="s">
        <v>642</v>
      </c>
      <c r="C87" s="486" t="s">
        <v>643</v>
      </c>
      <c r="D87" s="485" t="s">
        <v>652</v>
      </c>
      <c r="E87" s="485" t="s">
        <v>653</v>
      </c>
      <c r="F87" s="486" t="s">
        <v>788</v>
      </c>
      <c r="G87" s="486" t="s">
        <v>837</v>
      </c>
      <c r="H87" s="487">
        <v>1</v>
      </c>
      <c r="I87" s="487" t="s">
        <v>658</v>
      </c>
      <c r="J87" s="495"/>
      <c r="K87" s="490"/>
      <c r="L87" s="491"/>
      <c r="M87" s="490"/>
      <c r="N87" s="491"/>
      <c r="O87" s="492"/>
      <c r="P87" s="493"/>
      <c r="Q87" s="492"/>
      <c r="R87" s="492"/>
      <c r="S87" s="508"/>
      <c r="T87" s="539"/>
      <c r="U87" s="539"/>
      <c r="V87" s="706"/>
      <c r="X87" s="413" t="str">
        <f>IF(총괄!$A$3="(","1",RIGHT(총괄!$A$3,LEN(총괄!$A$3)-FIND(":",총괄!$A$3)-1))</f>
        <v>승학터널 민간투자사업(1차:우선)</v>
      </c>
      <c r="Y87" s="413" t="s">
        <v>250</v>
      </c>
    </row>
    <row r="88" spans="1:25" s="1" customFormat="1" ht="50.1" customHeight="1">
      <c r="A88" s="485" t="s">
        <v>949</v>
      </c>
      <c r="B88" s="486" t="s">
        <v>642</v>
      </c>
      <c r="C88" s="486" t="s">
        <v>643</v>
      </c>
      <c r="D88" s="485" t="s">
        <v>652</v>
      </c>
      <c r="E88" s="485" t="s">
        <v>653</v>
      </c>
      <c r="F88" s="486" t="s">
        <v>789</v>
      </c>
      <c r="G88" s="486" t="s">
        <v>838</v>
      </c>
      <c r="H88" s="487">
        <v>1</v>
      </c>
      <c r="I88" s="487" t="s">
        <v>658</v>
      </c>
      <c r="J88" s="495"/>
      <c r="K88" s="490"/>
      <c r="L88" s="491"/>
      <c r="M88" s="490"/>
      <c r="N88" s="491"/>
      <c r="O88" s="492"/>
      <c r="P88" s="493"/>
      <c r="Q88" s="492"/>
      <c r="R88" s="492"/>
      <c r="S88" s="508"/>
      <c r="T88" s="539"/>
      <c r="U88" s="539"/>
      <c r="V88" s="706"/>
      <c r="X88" s="413" t="str">
        <f>IF(총괄!$A$3="(","1",RIGHT(총괄!$A$3,LEN(총괄!$A$3)-FIND(":",총괄!$A$3)-1))</f>
        <v>승학터널 민간투자사업(1차:우선)</v>
      </c>
      <c r="Y88" s="413" t="s">
        <v>250</v>
      </c>
    </row>
    <row r="89" spans="1:25" s="1" customFormat="1" ht="50.1" customHeight="1">
      <c r="A89" s="485" t="s">
        <v>950</v>
      </c>
      <c r="B89" s="486" t="s">
        <v>642</v>
      </c>
      <c r="C89" s="486" t="s">
        <v>643</v>
      </c>
      <c r="D89" s="485" t="s">
        <v>652</v>
      </c>
      <c r="E89" s="485" t="s">
        <v>653</v>
      </c>
      <c r="F89" s="486" t="s">
        <v>790</v>
      </c>
      <c r="G89" s="486" t="s">
        <v>839</v>
      </c>
      <c r="H89" s="487">
        <v>1</v>
      </c>
      <c r="I89" s="487" t="s">
        <v>658</v>
      </c>
      <c r="J89" s="495"/>
      <c r="K89" s="490"/>
      <c r="L89" s="491"/>
      <c r="M89" s="490"/>
      <c r="N89" s="491"/>
      <c r="O89" s="492"/>
      <c r="P89" s="493"/>
      <c r="Q89" s="492"/>
      <c r="R89" s="492"/>
      <c r="S89" s="508"/>
      <c r="T89" s="539"/>
      <c r="U89" s="539"/>
      <c r="V89" s="706"/>
      <c r="X89" s="413" t="str">
        <f>IF(총괄!$A$3="(","1",RIGHT(총괄!$A$3,LEN(총괄!$A$3)-FIND(":",총괄!$A$3)-1))</f>
        <v>승학터널 민간투자사업(1차:우선)</v>
      </c>
      <c r="Y89" s="413" t="s">
        <v>250</v>
      </c>
    </row>
    <row r="90" spans="1:25" s="1" customFormat="1" ht="50.1" customHeight="1">
      <c r="A90" s="485" t="s">
        <v>951</v>
      </c>
      <c r="B90" s="486" t="s">
        <v>642</v>
      </c>
      <c r="C90" s="486" t="s">
        <v>643</v>
      </c>
      <c r="D90" s="485" t="s">
        <v>652</v>
      </c>
      <c r="E90" s="485" t="s">
        <v>653</v>
      </c>
      <c r="F90" s="486" t="s">
        <v>791</v>
      </c>
      <c r="G90" s="486" t="s">
        <v>840</v>
      </c>
      <c r="H90" s="487">
        <v>1</v>
      </c>
      <c r="I90" s="487" t="s">
        <v>658</v>
      </c>
      <c r="J90" s="495"/>
      <c r="K90" s="490"/>
      <c r="L90" s="491"/>
      <c r="M90" s="490"/>
      <c r="N90" s="491"/>
      <c r="O90" s="492"/>
      <c r="P90" s="493"/>
      <c r="Q90" s="492"/>
      <c r="R90" s="492"/>
      <c r="S90" s="508"/>
      <c r="T90" s="539"/>
      <c r="U90" s="539"/>
      <c r="V90" s="706"/>
      <c r="X90" s="413" t="str">
        <f>IF(총괄!$A$3="(","1",RIGHT(총괄!$A$3,LEN(총괄!$A$3)-FIND(":",총괄!$A$3)-1))</f>
        <v>승학터널 민간투자사업(1차:우선)</v>
      </c>
      <c r="Y90" s="413" t="s">
        <v>250</v>
      </c>
    </row>
    <row r="91" spans="1:25" s="1" customFormat="1" ht="50.1" customHeight="1">
      <c r="A91" s="485" t="s">
        <v>952</v>
      </c>
      <c r="B91" s="486" t="s">
        <v>642</v>
      </c>
      <c r="C91" s="486" t="s">
        <v>643</v>
      </c>
      <c r="D91" s="485" t="s">
        <v>652</v>
      </c>
      <c r="E91" s="485" t="s">
        <v>653</v>
      </c>
      <c r="F91" s="486" t="s">
        <v>792</v>
      </c>
      <c r="G91" s="486" t="s">
        <v>841</v>
      </c>
      <c r="H91" s="487">
        <v>1</v>
      </c>
      <c r="I91" s="487" t="s">
        <v>658</v>
      </c>
      <c r="J91" s="495"/>
      <c r="K91" s="490"/>
      <c r="L91" s="491"/>
      <c r="M91" s="490"/>
      <c r="N91" s="491"/>
      <c r="O91" s="492"/>
      <c r="P91" s="493"/>
      <c r="Q91" s="492"/>
      <c r="R91" s="492"/>
      <c r="S91" s="508"/>
      <c r="T91" s="539"/>
      <c r="U91" s="539"/>
      <c r="V91" s="706"/>
      <c r="X91" s="413" t="str">
        <f>IF(총괄!$A$3="(","1",RIGHT(총괄!$A$3,LEN(총괄!$A$3)-FIND(":",총괄!$A$3)-1))</f>
        <v>승학터널 민간투자사업(1차:우선)</v>
      </c>
      <c r="Y91" s="413" t="s">
        <v>250</v>
      </c>
    </row>
    <row r="92" spans="1:25" s="1" customFormat="1" ht="50.1" customHeight="1">
      <c r="A92" s="485" t="s">
        <v>953</v>
      </c>
      <c r="B92" s="486" t="s">
        <v>642</v>
      </c>
      <c r="C92" s="486" t="s">
        <v>643</v>
      </c>
      <c r="D92" s="485" t="s">
        <v>652</v>
      </c>
      <c r="E92" s="485" t="s">
        <v>653</v>
      </c>
      <c r="F92" s="486" t="s">
        <v>793</v>
      </c>
      <c r="G92" s="486" t="s">
        <v>842</v>
      </c>
      <c r="H92" s="487">
        <v>1</v>
      </c>
      <c r="I92" s="487" t="s">
        <v>658</v>
      </c>
      <c r="J92" s="495"/>
      <c r="K92" s="490"/>
      <c r="L92" s="491"/>
      <c r="M92" s="490"/>
      <c r="N92" s="491"/>
      <c r="O92" s="492"/>
      <c r="P92" s="493"/>
      <c r="Q92" s="492"/>
      <c r="R92" s="492"/>
      <c r="S92" s="508"/>
      <c r="T92" s="539"/>
      <c r="U92" s="539"/>
      <c r="V92" s="706"/>
      <c r="X92" s="413" t="str">
        <f>IF(총괄!$A$3="(","1",RIGHT(총괄!$A$3,LEN(총괄!$A$3)-FIND(":",총괄!$A$3)-1))</f>
        <v>승학터널 민간투자사업(1차:우선)</v>
      </c>
      <c r="Y92" s="413" t="s">
        <v>250</v>
      </c>
    </row>
    <row r="93" spans="1:25" s="1" customFormat="1" ht="50.1" customHeight="1">
      <c r="A93" s="485" t="s">
        <v>954</v>
      </c>
      <c r="B93" s="486" t="s">
        <v>642</v>
      </c>
      <c r="C93" s="486" t="s">
        <v>643</v>
      </c>
      <c r="D93" s="485" t="s">
        <v>652</v>
      </c>
      <c r="E93" s="485" t="s">
        <v>653</v>
      </c>
      <c r="F93" s="486" t="s">
        <v>794</v>
      </c>
      <c r="G93" s="486" t="s">
        <v>843</v>
      </c>
      <c r="H93" s="487">
        <v>1</v>
      </c>
      <c r="I93" s="487" t="s">
        <v>658</v>
      </c>
      <c r="J93" s="495"/>
      <c r="K93" s="490"/>
      <c r="L93" s="498"/>
      <c r="M93" s="490"/>
      <c r="N93" s="491"/>
      <c r="O93" s="492"/>
      <c r="P93" s="493"/>
      <c r="Q93" s="492"/>
      <c r="R93" s="492"/>
      <c r="S93" s="508"/>
      <c r="T93" s="539"/>
      <c r="U93" s="539"/>
      <c r="V93" s="706"/>
      <c r="X93" s="413" t="str">
        <f>IF(총괄!$A$3="(","1",RIGHT(총괄!$A$3,LEN(총괄!$A$3)-FIND(":",총괄!$A$3)-1))</f>
        <v>승학터널 민간투자사업(1차:우선)</v>
      </c>
      <c r="Y93" s="413" t="s">
        <v>250</v>
      </c>
    </row>
    <row r="94" spans="1:25" s="1" customFormat="1" ht="50.1" customHeight="1">
      <c r="A94" s="485" t="s">
        <v>955</v>
      </c>
      <c r="B94" s="486" t="s">
        <v>642</v>
      </c>
      <c r="C94" s="486" t="s">
        <v>643</v>
      </c>
      <c r="D94" s="485" t="s">
        <v>652</v>
      </c>
      <c r="E94" s="485" t="s">
        <v>653</v>
      </c>
      <c r="F94" s="486" t="s">
        <v>709</v>
      </c>
      <c r="G94" s="486" t="s">
        <v>844</v>
      </c>
      <c r="H94" s="487">
        <v>1</v>
      </c>
      <c r="I94" s="487" t="s">
        <v>658</v>
      </c>
      <c r="J94" s="495"/>
      <c r="K94" s="490"/>
      <c r="L94" s="491"/>
      <c r="M94" s="490"/>
      <c r="N94" s="491"/>
      <c r="O94" s="492"/>
      <c r="P94" s="493"/>
      <c r="Q94" s="492"/>
      <c r="R94" s="492"/>
      <c r="S94" s="508"/>
      <c r="T94" s="539"/>
      <c r="U94" s="539"/>
      <c r="V94" s="706"/>
      <c r="X94" s="413" t="str">
        <f>IF(총괄!$A$3="(","1",RIGHT(총괄!$A$3,LEN(총괄!$A$3)-FIND(":",총괄!$A$3)-1))</f>
        <v>승학터널 민간투자사업(1차:우선)</v>
      </c>
      <c r="Y94" s="413" t="s">
        <v>250</v>
      </c>
    </row>
    <row r="95" spans="1:25" s="1" customFormat="1" ht="50.1" customHeight="1">
      <c r="A95" s="485" t="s">
        <v>956</v>
      </c>
      <c r="B95" s="486" t="s">
        <v>642</v>
      </c>
      <c r="C95" s="486" t="s">
        <v>643</v>
      </c>
      <c r="D95" s="485" t="s">
        <v>652</v>
      </c>
      <c r="E95" s="485" t="s">
        <v>653</v>
      </c>
      <c r="F95" s="486" t="s">
        <v>795</v>
      </c>
      <c r="G95" s="486" t="s">
        <v>845</v>
      </c>
      <c r="H95" s="487">
        <v>193</v>
      </c>
      <c r="I95" s="487" t="s">
        <v>814</v>
      </c>
      <c r="J95" s="495"/>
      <c r="K95" s="490"/>
      <c r="L95" s="491"/>
      <c r="M95" s="490"/>
      <c r="N95" s="491"/>
      <c r="O95" s="492"/>
      <c r="P95" s="493"/>
      <c r="Q95" s="492"/>
      <c r="R95" s="492"/>
      <c r="S95" s="508"/>
      <c r="T95" s="539"/>
      <c r="U95" s="539"/>
      <c r="V95" s="706"/>
      <c r="X95" s="413" t="str">
        <f>IF(총괄!$A$3="(","1",RIGHT(총괄!$A$3,LEN(총괄!$A$3)-FIND(":",총괄!$A$3)-1))</f>
        <v>승학터널 민간투자사업(1차:우선)</v>
      </c>
      <c r="Y95" s="413" t="s">
        <v>250</v>
      </c>
    </row>
    <row r="96" spans="1:25" s="1" customFormat="1" ht="50.1" customHeight="1">
      <c r="A96" s="485" t="s">
        <v>957</v>
      </c>
      <c r="B96" s="486" t="s">
        <v>642</v>
      </c>
      <c r="C96" s="486" t="s">
        <v>643</v>
      </c>
      <c r="D96" s="485" t="s">
        <v>652</v>
      </c>
      <c r="E96" s="485" t="s">
        <v>653</v>
      </c>
      <c r="F96" s="486" t="s">
        <v>796</v>
      </c>
      <c r="G96" s="486" t="s">
        <v>846</v>
      </c>
      <c r="H96" s="487">
        <v>121</v>
      </c>
      <c r="I96" s="487" t="s">
        <v>814</v>
      </c>
      <c r="J96" s="495"/>
      <c r="K96" s="490"/>
      <c r="L96" s="491"/>
      <c r="M96" s="490"/>
      <c r="N96" s="491"/>
      <c r="O96" s="492"/>
      <c r="P96" s="493"/>
      <c r="Q96" s="492"/>
      <c r="R96" s="492"/>
      <c r="S96" s="508"/>
      <c r="T96" s="539"/>
      <c r="U96" s="539"/>
      <c r="V96" s="706"/>
      <c r="X96" s="413" t="str">
        <f>IF(총괄!$A$3="(","1",RIGHT(총괄!$A$3,LEN(총괄!$A$3)-FIND(":",총괄!$A$3)-1))</f>
        <v>승학터널 민간투자사업(1차:우선)</v>
      </c>
      <c r="Y96" s="413" t="s">
        <v>250</v>
      </c>
    </row>
    <row r="97" spans="1:25" s="1" customFormat="1" ht="50.1" customHeight="1">
      <c r="A97" s="485" t="s">
        <v>958</v>
      </c>
      <c r="B97" s="486" t="s">
        <v>642</v>
      </c>
      <c r="C97" s="486" t="s">
        <v>643</v>
      </c>
      <c r="D97" s="485" t="s">
        <v>652</v>
      </c>
      <c r="E97" s="485" t="s">
        <v>653</v>
      </c>
      <c r="F97" s="486" t="s">
        <v>797</v>
      </c>
      <c r="G97" s="486" t="s">
        <v>847</v>
      </c>
      <c r="H97" s="487">
        <v>7</v>
      </c>
      <c r="I97" s="487" t="s">
        <v>760</v>
      </c>
      <c r="J97" s="495"/>
      <c r="K97" s="490"/>
      <c r="L97" s="491"/>
      <c r="M97" s="490"/>
      <c r="N97" s="491"/>
      <c r="O97" s="492"/>
      <c r="P97" s="493"/>
      <c r="Q97" s="492"/>
      <c r="R97" s="492"/>
      <c r="S97" s="508"/>
      <c r="T97" s="539"/>
      <c r="U97" s="539"/>
      <c r="V97" s="706"/>
      <c r="X97" s="413" t="str">
        <f>IF(총괄!$A$3="(","1",RIGHT(총괄!$A$3,LEN(총괄!$A$3)-FIND(":",총괄!$A$3)-1))</f>
        <v>승학터널 민간투자사업(1차:우선)</v>
      </c>
      <c r="Y97" s="413" t="s">
        <v>250</v>
      </c>
    </row>
    <row r="98" spans="1:25" s="1" customFormat="1" ht="50.1" customHeight="1">
      <c r="A98" s="485" t="s">
        <v>959</v>
      </c>
      <c r="B98" s="486" t="s">
        <v>642</v>
      </c>
      <c r="C98" s="486" t="s">
        <v>643</v>
      </c>
      <c r="D98" s="485" t="s">
        <v>652</v>
      </c>
      <c r="E98" s="485" t="s">
        <v>653</v>
      </c>
      <c r="F98" s="486" t="s">
        <v>627</v>
      </c>
      <c r="G98" s="486" t="s">
        <v>848</v>
      </c>
      <c r="H98" s="487">
        <v>1</v>
      </c>
      <c r="I98" s="487" t="s">
        <v>658</v>
      </c>
      <c r="J98" s="495"/>
      <c r="K98" s="490"/>
      <c r="L98" s="498"/>
      <c r="M98" s="490"/>
      <c r="N98" s="491"/>
      <c r="O98" s="492"/>
      <c r="P98" s="493"/>
      <c r="Q98" s="492"/>
      <c r="R98" s="492"/>
      <c r="S98" s="508"/>
      <c r="T98" s="539"/>
      <c r="U98" s="539"/>
      <c r="V98" s="706"/>
      <c r="X98" s="413" t="str">
        <f>IF(총괄!$A$3="(","1",RIGHT(총괄!$A$3,LEN(총괄!$A$3)-FIND(":",총괄!$A$3)-1))</f>
        <v>승학터널 민간투자사업(1차:우선)</v>
      </c>
      <c r="Y98" s="413" t="s">
        <v>250</v>
      </c>
    </row>
    <row r="99" spans="1:25" ht="50.1" customHeight="1">
      <c r="A99" s="485" t="s">
        <v>960</v>
      </c>
      <c r="B99" s="486" t="s">
        <v>642</v>
      </c>
      <c r="C99" s="486" t="s">
        <v>643</v>
      </c>
      <c r="D99" s="485" t="s">
        <v>652</v>
      </c>
      <c r="E99" s="485" t="s">
        <v>653</v>
      </c>
      <c r="F99" s="486" t="s">
        <v>798</v>
      </c>
      <c r="G99" s="486" t="s">
        <v>849</v>
      </c>
      <c r="H99" s="487">
        <v>1</v>
      </c>
      <c r="I99" s="487" t="s">
        <v>658</v>
      </c>
      <c r="J99" s="495"/>
      <c r="K99" s="490"/>
      <c r="L99" s="491"/>
      <c r="M99" s="490"/>
      <c r="N99" s="491"/>
      <c r="O99" s="492"/>
      <c r="P99" s="493"/>
      <c r="Q99" s="492"/>
      <c r="R99" s="492"/>
      <c r="S99" s="508"/>
      <c r="T99" s="539"/>
      <c r="U99" s="539"/>
      <c r="V99" s="709"/>
      <c r="X99" s="413" t="str">
        <f>IF(총괄!$A$3="(","1",RIGHT(총괄!$A$3,LEN(총괄!$A$3)-FIND(":",총괄!$A$3)-1))</f>
        <v>승학터널 민간투자사업(1차:우선)</v>
      </c>
      <c r="Y99" s="413" t="s">
        <v>250</v>
      </c>
    </row>
    <row r="100" spans="1:25" ht="50.1" customHeight="1">
      <c r="A100" s="485" t="s">
        <v>961</v>
      </c>
      <c r="B100" s="486" t="s">
        <v>642</v>
      </c>
      <c r="C100" s="486" t="s">
        <v>643</v>
      </c>
      <c r="D100" s="485" t="s">
        <v>652</v>
      </c>
      <c r="E100" s="485" t="s">
        <v>653</v>
      </c>
      <c r="F100" s="486" t="s">
        <v>799</v>
      </c>
      <c r="G100" s="486" t="s">
        <v>1024</v>
      </c>
      <c r="H100" s="487">
        <v>1</v>
      </c>
      <c r="I100" s="487" t="s">
        <v>658</v>
      </c>
      <c r="J100" s="495"/>
      <c r="K100" s="490"/>
      <c r="L100" s="491"/>
      <c r="M100" s="490"/>
      <c r="N100" s="491"/>
      <c r="O100" s="492"/>
      <c r="P100" s="493"/>
      <c r="Q100" s="492"/>
      <c r="R100" s="492"/>
      <c r="S100" s="508"/>
      <c r="T100" s="539"/>
      <c r="U100" s="539"/>
      <c r="V100" s="706"/>
      <c r="X100" s="413" t="str">
        <f>IF(총괄!$A$3="(","1",RIGHT(총괄!$A$3,LEN(총괄!$A$3)-FIND(":",총괄!$A$3)-1))</f>
        <v>승학터널 민간투자사업(1차:우선)</v>
      </c>
      <c r="Y100" s="413" t="s">
        <v>250</v>
      </c>
    </row>
    <row r="101" spans="1:25" ht="50.1" customHeight="1">
      <c r="A101" s="485" t="s">
        <v>962</v>
      </c>
      <c r="B101" s="486" t="s">
        <v>642</v>
      </c>
      <c r="C101" s="486" t="s">
        <v>643</v>
      </c>
      <c r="D101" s="485" t="s">
        <v>652</v>
      </c>
      <c r="E101" s="485" t="s">
        <v>653</v>
      </c>
      <c r="F101" s="486" t="s">
        <v>800</v>
      </c>
      <c r="G101" s="486" t="s">
        <v>1025</v>
      </c>
      <c r="H101" s="487">
        <v>1</v>
      </c>
      <c r="I101" s="487" t="s">
        <v>658</v>
      </c>
      <c r="J101" s="495"/>
      <c r="K101" s="490"/>
      <c r="L101" s="491"/>
      <c r="M101" s="490"/>
      <c r="N101" s="491"/>
      <c r="O101" s="492"/>
      <c r="P101" s="493"/>
      <c r="Q101" s="492"/>
      <c r="R101" s="492"/>
      <c r="S101" s="508"/>
      <c r="T101" s="539"/>
      <c r="U101" s="539"/>
      <c r="V101" s="706"/>
      <c r="X101" s="413" t="str">
        <f>IF(총괄!$A$3="(","1",RIGHT(총괄!$A$3,LEN(총괄!$A$3)-FIND(":",총괄!$A$3)-1))</f>
        <v>승학터널 민간투자사업(1차:우선)</v>
      </c>
      <c r="Y101" s="413" t="s">
        <v>250</v>
      </c>
    </row>
    <row r="102" spans="1:25" ht="50.1" customHeight="1">
      <c r="A102" s="485" t="s">
        <v>963</v>
      </c>
      <c r="B102" s="486" t="s">
        <v>642</v>
      </c>
      <c r="C102" s="486" t="s">
        <v>643</v>
      </c>
      <c r="D102" s="485" t="s">
        <v>652</v>
      </c>
      <c r="E102" s="485" t="s">
        <v>653</v>
      </c>
      <c r="F102" s="486" t="s">
        <v>801</v>
      </c>
      <c r="G102" s="486" t="s">
        <v>850</v>
      </c>
      <c r="H102" s="487">
        <v>1</v>
      </c>
      <c r="I102" s="487" t="s">
        <v>658</v>
      </c>
      <c r="J102" s="495"/>
      <c r="K102" s="490"/>
      <c r="L102" s="491"/>
      <c r="M102" s="490"/>
      <c r="N102" s="491"/>
      <c r="O102" s="492"/>
      <c r="P102" s="493"/>
      <c r="Q102" s="492"/>
      <c r="R102" s="492"/>
      <c r="S102" s="508"/>
      <c r="T102" s="539"/>
      <c r="U102" s="539"/>
      <c r="V102" s="706"/>
      <c r="X102" s="413" t="str">
        <f>IF(총괄!$A$3="(","1",RIGHT(총괄!$A$3,LEN(총괄!$A$3)-FIND(":",총괄!$A$3)-1))</f>
        <v>승학터널 민간투자사업(1차:우선)</v>
      </c>
      <c r="Y102" s="413" t="s">
        <v>250</v>
      </c>
    </row>
    <row r="103" spans="1:25" ht="50.1" customHeight="1">
      <c r="A103" s="485" t="s">
        <v>964</v>
      </c>
      <c r="B103" s="486" t="s">
        <v>642</v>
      </c>
      <c r="C103" s="486" t="s">
        <v>643</v>
      </c>
      <c r="D103" s="485" t="s">
        <v>652</v>
      </c>
      <c r="E103" s="485" t="s">
        <v>653</v>
      </c>
      <c r="F103" s="486" t="s">
        <v>802</v>
      </c>
      <c r="G103" s="486" t="s">
        <v>851</v>
      </c>
      <c r="H103" s="487">
        <v>1</v>
      </c>
      <c r="I103" s="487" t="s">
        <v>658</v>
      </c>
      <c r="J103" s="495"/>
      <c r="K103" s="490"/>
      <c r="L103" s="491"/>
      <c r="M103" s="490"/>
      <c r="N103" s="491"/>
      <c r="O103" s="492"/>
      <c r="P103" s="493"/>
      <c r="Q103" s="492"/>
      <c r="R103" s="492"/>
      <c r="S103" s="508"/>
      <c r="T103" s="539"/>
      <c r="U103" s="539"/>
      <c r="V103" s="706"/>
      <c r="X103" s="413" t="str">
        <f>IF(총괄!$A$3="(","1",RIGHT(총괄!$A$3,LEN(총괄!$A$3)-FIND(":",총괄!$A$3)-1))</f>
        <v>승학터널 민간투자사업(1차:우선)</v>
      </c>
      <c r="Y103" s="413" t="s">
        <v>250</v>
      </c>
    </row>
    <row r="104" spans="1:25" ht="50.1" customHeight="1">
      <c r="A104" s="485" t="s">
        <v>965</v>
      </c>
      <c r="B104" s="486" t="s">
        <v>642</v>
      </c>
      <c r="C104" s="486" t="s">
        <v>643</v>
      </c>
      <c r="D104" s="485" t="s">
        <v>652</v>
      </c>
      <c r="E104" s="485" t="s">
        <v>653</v>
      </c>
      <c r="F104" s="486" t="s">
        <v>803</v>
      </c>
      <c r="G104" s="486" t="s">
        <v>852</v>
      </c>
      <c r="H104" s="487">
        <v>1</v>
      </c>
      <c r="I104" s="487" t="s">
        <v>658</v>
      </c>
      <c r="J104" s="495"/>
      <c r="K104" s="490"/>
      <c r="L104" s="491"/>
      <c r="M104" s="490"/>
      <c r="N104" s="491"/>
      <c r="O104" s="492"/>
      <c r="P104" s="493"/>
      <c r="Q104" s="492"/>
      <c r="R104" s="492"/>
      <c r="S104" s="508"/>
      <c r="T104" s="539"/>
      <c r="U104" s="539"/>
      <c r="V104" s="706"/>
      <c r="X104" s="413" t="str">
        <f>IF(총괄!$A$3="(","1",RIGHT(총괄!$A$3,LEN(총괄!$A$3)-FIND(":",총괄!$A$3)-1))</f>
        <v>승학터널 민간투자사업(1차:우선)</v>
      </c>
      <c r="Y104" s="413" t="s">
        <v>250</v>
      </c>
    </row>
    <row r="105" spans="1:25" ht="50.1" customHeight="1">
      <c r="A105" s="485" t="s">
        <v>966</v>
      </c>
      <c r="B105" s="486" t="s">
        <v>642</v>
      </c>
      <c r="C105" s="486" t="s">
        <v>643</v>
      </c>
      <c r="D105" s="485" t="s">
        <v>652</v>
      </c>
      <c r="E105" s="485" t="s">
        <v>653</v>
      </c>
      <c r="F105" s="486" t="s">
        <v>804</v>
      </c>
      <c r="G105" s="486" t="s">
        <v>853</v>
      </c>
      <c r="H105" s="487">
        <v>1</v>
      </c>
      <c r="I105" s="487" t="s">
        <v>658</v>
      </c>
      <c r="J105" s="495"/>
      <c r="K105" s="490"/>
      <c r="L105" s="491"/>
      <c r="M105" s="490"/>
      <c r="N105" s="491"/>
      <c r="O105" s="492"/>
      <c r="P105" s="493"/>
      <c r="Q105" s="492"/>
      <c r="R105" s="492"/>
      <c r="S105" s="508"/>
      <c r="T105" s="539"/>
      <c r="U105" s="539"/>
      <c r="V105" s="706"/>
      <c r="X105" s="413" t="str">
        <f>IF(총괄!$A$3="(","1",RIGHT(총괄!$A$3,LEN(총괄!$A$3)-FIND(":",총괄!$A$3)-1))</f>
        <v>승학터널 민간투자사업(1차:우선)</v>
      </c>
      <c r="Y105" s="413" t="s">
        <v>250</v>
      </c>
    </row>
    <row r="106" spans="1:25" ht="50.1" customHeight="1">
      <c r="A106" s="485" t="s">
        <v>967</v>
      </c>
      <c r="B106" s="486" t="s">
        <v>642</v>
      </c>
      <c r="C106" s="486" t="s">
        <v>643</v>
      </c>
      <c r="D106" s="485" t="s">
        <v>652</v>
      </c>
      <c r="E106" s="485" t="s">
        <v>653</v>
      </c>
      <c r="F106" s="486" t="s">
        <v>805</v>
      </c>
      <c r="G106" s="486" t="s">
        <v>854</v>
      </c>
      <c r="H106" s="487">
        <v>1</v>
      </c>
      <c r="I106" s="487" t="s">
        <v>658</v>
      </c>
      <c r="J106" s="495"/>
      <c r="K106" s="490"/>
      <c r="L106" s="491"/>
      <c r="M106" s="490"/>
      <c r="N106" s="491"/>
      <c r="O106" s="492"/>
      <c r="P106" s="493"/>
      <c r="Q106" s="492"/>
      <c r="R106" s="492"/>
      <c r="S106" s="508"/>
      <c r="T106" s="539"/>
      <c r="U106" s="539"/>
      <c r="V106" s="706"/>
      <c r="X106" s="413" t="str">
        <f>IF(총괄!$A$3="(","1",RIGHT(총괄!$A$3,LEN(총괄!$A$3)-FIND(":",총괄!$A$3)-1))</f>
        <v>승학터널 민간투자사업(1차:우선)</v>
      </c>
      <c r="Y106" s="413" t="s">
        <v>250</v>
      </c>
    </row>
    <row r="107" spans="1:25" s="1" customFormat="1" ht="50.1" customHeight="1">
      <c r="A107" s="485" t="s">
        <v>968</v>
      </c>
      <c r="B107" s="486" t="s">
        <v>642</v>
      </c>
      <c r="C107" s="486" t="s">
        <v>643</v>
      </c>
      <c r="D107" s="485" t="s">
        <v>652</v>
      </c>
      <c r="E107" s="485" t="s">
        <v>653</v>
      </c>
      <c r="F107" s="486" t="s">
        <v>809</v>
      </c>
      <c r="G107" s="486" t="s">
        <v>855</v>
      </c>
      <c r="H107" s="487">
        <v>20</v>
      </c>
      <c r="I107" s="487" t="s">
        <v>814</v>
      </c>
      <c r="J107" s="495"/>
      <c r="K107" s="490"/>
      <c r="L107" s="500"/>
      <c r="M107" s="501"/>
      <c r="N107" s="501"/>
      <c r="O107" s="492"/>
      <c r="P107" s="499"/>
      <c r="Q107" s="492"/>
      <c r="R107" s="492"/>
      <c r="S107" s="508"/>
      <c r="T107" s="539"/>
      <c r="U107" s="539"/>
      <c r="V107" s="707"/>
      <c r="X107" s="413" t="str">
        <f>IF(총괄!$A$3="(","1",RIGHT(총괄!$A$3,LEN(총괄!$A$3)-FIND(":",총괄!$A$3)-1))</f>
        <v>승학터널 민간투자사업(1차:우선)</v>
      </c>
      <c r="Y107" s="413" t="s">
        <v>250</v>
      </c>
    </row>
    <row r="108" spans="1:25" s="1" customFormat="1" ht="50.1" customHeight="1">
      <c r="A108" s="485" t="s">
        <v>969</v>
      </c>
      <c r="B108" s="486" t="s">
        <v>642</v>
      </c>
      <c r="C108" s="486" t="s">
        <v>643</v>
      </c>
      <c r="D108" s="485" t="s">
        <v>652</v>
      </c>
      <c r="E108" s="485" t="s">
        <v>653</v>
      </c>
      <c r="F108" s="486" t="s">
        <v>810</v>
      </c>
      <c r="G108" s="486" t="s">
        <v>856</v>
      </c>
      <c r="H108" s="487">
        <v>1</v>
      </c>
      <c r="I108" s="487" t="s">
        <v>654</v>
      </c>
      <c r="J108" s="495"/>
      <c r="K108" s="490"/>
      <c r="L108" s="491"/>
      <c r="M108" s="490"/>
      <c r="N108" s="491"/>
      <c r="O108" s="492"/>
      <c r="P108" s="499"/>
      <c r="Q108" s="492"/>
      <c r="R108" s="492"/>
      <c r="S108" s="508"/>
      <c r="T108" s="539"/>
      <c r="U108" s="539"/>
      <c r="V108" s="706"/>
      <c r="X108" s="413" t="str">
        <f>IF(총괄!$A$3="(","1",RIGHT(총괄!$A$3,LEN(총괄!$A$3)-FIND(":",총괄!$A$3)-1))</f>
        <v>승학터널 민간투자사업(1차:우선)</v>
      </c>
      <c r="Y108" s="413" t="s">
        <v>250</v>
      </c>
    </row>
    <row r="109" spans="1:25" s="1" customFormat="1" ht="50.1" customHeight="1">
      <c r="A109" s="485" t="s">
        <v>970</v>
      </c>
      <c r="B109" s="486" t="s">
        <v>642</v>
      </c>
      <c r="C109" s="486" t="s">
        <v>643</v>
      </c>
      <c r="D109" s="485" t="s">
        <v>652</v>
      </c>
      <c r="E109" s="485" t="s">
        <v>653</v>
      </c>
      <c r="F109" s="486" t="s">
        <v>630</v>
      </c>
      <c r="G109" s="486" t="s">
        <v>857</v>
      </c>
      <c r="H109" s="487">
        <v>2</v>
      </c>
      <c r="I109" s="487" t="s">
        <v>654</v>
      </c>
      <c r="J109" s="495"/>
      <c r="K109" s="490"/>
      <c r="L109" s="491"/>
      <c r="M109" s="490"/>
      <c r="N109" s="491"/>
      <c r="O109" s="492"/>
      <c r="P109" s="493"/>
      <c r="Q109" s="492"/>
      <c r="R109" s="492"/>
      <c r="S109" s="508"/>
      <c r="T109" s="539"/>
      <c r="U109" s="539"/>
      <c r="V109" s="706"/>
      <c r="X109" s="413" t="str">
        <f>IF(총괄!$A$3="(","1",RIGHT(총괄!$A$3,LEN(총괄!$A$3)-FIND(":",총괄!$A$3)-1))</f>
        <v>승학터널 민간투자사업(1차:우선)</v>
      </c>
      <c r="Y109" s="413" t="s">
        <v>250</v>
      </c>
    </row>
    <row r="110" spans="1:25" s="1" customFormat="1" ht="50.1" customHeight="1">
      <c r="A110" s="485" t="s">
        <v>971</v>
      </c>
      <c r="B110" s="486" t="s">
        <v>642</v>
      </c>
      <c r="C110" s="486" t="s">
        <v>643</v>
      </c>
      <c r="D110" s="485" t="s">
        <v>652</v>
      </c>
      <c r="E110" s="485" t="s">
        <v>653</v>
      </c>
      <c r="F110" s="486" t="s">
        <v>811</v>
      </c>
      <c r="G110" s="486" t="s">
        <v>857</v>
      </c>
      <c r="H110" s="487">
        <v>1</v>
      </c>
      <c r="I110" s="487" t="s">
        <v>654</v>
      </c>
      <c r="J110" s="495"/>
      <c r="K110" s="490"/>
      <c r="L110" s="491"/>
      <c r="M110" s="490"/>
      <c r="N110" s="491"/>
      <c r="O110" s="492"/>
      <c r="P110" s="493"/>
      <c r="Q110" s="492"/>
      <c r="R110" s="492"/>
      <c r="S110" s="508"/>
      <c r="T110" s="539"/>
      <c r="U110" s="539"/>
      <c r="V110" s="706"/>
      <c r="X110" s="413" t="str">
        <f>IF(총괄!$A$3="(","1",RIGHT(총괄!$A$3,LEN(총괄!$A$3)-FIND(":",총괄!$A$3)-1))</f>
        <v>승학터널 민간투자사업(1차:우선)</v>
      </c>
      <c r="Y110" s="413" t="s">
        <v>250</v>
      </c>
    </row>
    <row r="111" spans="1:25" s="1" customFormat="1" ht="50.1" customHeight="1">
      <c r="A111" s="485" t="s">
        <v>972</v>
      </c>
      <c r="B111" s="486" t="s">
        <v>642</v>
      </c>
      <c r="C111" s="486" t="s">
        <v>643</v>
      </c>
      <c r="D111" s="485" t="s">
        <v>652</v>
      </c>
      <c r="E111" s="485" t="s">
        <v>653</v>
      </c>
      <c r="F111" s="486" t="s">
        <v>812</v>
      </c>
      <c r="G111" s="486" t="s">
        <v>858</v>
      </c>
      <c r="H111" s="487">
        <v>1</v>
      </c>
      <c r="I111" s="487" t="s">
        <v>658</v>
      </c>
      <c r="J111" s="495"/>
      <c r="K111" s="490"/>
      <c r="L111" s="491"/>
      <c r="M111" s="490"/>
      <c r="N111" s="491"/>
      <c r="O111" s="492"/>
      <c r="P111" s="493"/>
      <c r="Q111" s="492"/>
      <c r="R111" s="492"/>
      <c r="S111" s="508"/>
      <c r="T111" s="539"/>
      <c r="U111" s="539"/>
      <c r="V111" s="706"/>
      <c r="X111" s="413" t="str">
        <f>IF(총괄!$A$3="(","1",RIGHT(총괄!$A$3,LEN(총괄!$A$3)-FIND(":",총괄!$A$3)-1))</f>
        <v>승학터널 민간투자사업(1차:우선)</v>
      </c>
      <c r="Y111" s="413" t="s">
        <v>250</v>
      </c>
    </row>
    <row r="112" spans="1:25" s="1" customFormat="1" ht="50.1" customHeight="1">
      <c r="A112" s="485" t="s">
        <v>973</v>
      </c>
      <c r="B112" s="486" t="s">
        <v>642</v>
      </c>
      <c r="C112" s="486" t="s">
        <v>643</v>
      </c>
      <c r="D112" s="485" t="s">
        <v>652</v>
      </c>
      <c r="E112" s="485" t="s">
        <v>653</v>
      </c>
      <c r="F112" s="486" t="s">
        <v>859</v>
      </c>
      <c r="G112" s="486" t="s">
        <v>860</v>
      </c>
      <c r="H112" s="487">
        <v>1</v>
      </c>
      <c r="I112" s="487" t="s">
        <v>658</v>
      </c>
      <c r="J112" s="495"/>
      <c r="K112" s="490"/>
      <c r="L112" s="491"/>
      <c r="M112" s="490"/>
      <c r="N112" s="491"/>
      <c r="O112" s="492"/>
      <c r="P112" s="493"/>
      <c r="Q112" s="492"/>
      <c r="R112" s="492"/>
      <c r="S112" s="508"/>
      <c r="T112" s="539"/>
      <c r="U112" s="539"/>
      <c r="V112" s="706"/>
      <c r="X112" s="413" t="str">
        <f>IF(총괄!$A$3="(","1",RIGHT(총괄!$A$3,LEN(총괄!$A$3)-FIND(":",총괄!$A$3)-1))</f>
        <v>승학터널 민간투자사업(1차:우선)</v>
      </c>
      <c r="Y112" s="413" t="s">
        <v>250</v>
      </c>
    </row>
    <row r="113" spans="1:25" s="1" customFormat="1" ht="50.1" customHeight="1">
      <c r="A113" s="485" t="s">
        <v>974</v>
      </c>
      <c r="B113" s="486" t="s">
        <v>642</v>
      </c>
      <c r="C113" s="486" t="s">
        <v>643</v>
      </c>
      <c r="D113" s="485" t="s">
        <v>652</v>
      </c>
      <c r="E113" s="485" t="s">
        <v>653</v>
      </c>
      <c r="F113" s="486" t="s">
        <v>76</v>
      </c>
      <c r="G113" s="486"/>
      <c r="H113" s="487">
        <v>1</v>
      </c>
      <c r="I113" s="487" t="s">
        <v>658</v>
      </c>
      <c r="J113" s="495"/>
      <c r="K113" s="490"/>
      <c r="L113" s="491"/>
      <c r="M113" s="490"/>
      <c r="N113" s="491"/>
      <c r="O113" s="492"/>
      <c r="P113" s="493"/>
      <c r="Q113" s="492"/>
      <c r="R113" s="492"/>
      <c r="S113" s="508"/>
      <c r="T113" s="539"/>
      <c r="U113" s="539"/>
      <c r="V113" s="706"/>
      <c r="X113" s="413" t="str">
        <f>IF(총괄!$A$3="(","1",RIGHT(총괄!$A$3,LEN(총괄!$A$3)-FIND(":",총괄!$A$3)-1))</f>
        <v>승학터널 민간투자사업(1차:우선)</v>
      </c>
      <c r="Y113" s="413" t="s">
        <v>250</v>
      </c>
    </row>
    <row r="114" spans="1:25" s="1" customFormat="1" ht="50.1" customHeight="1">
      <c r="A114" s="485" t="s">
        <v>1205</v>
      </c>
      <c r="B114" s="486" t="s">
        <v>642</v>
      </c>
      <c r="C114" s="486" t="s">
        <v>1026</v>
      </c>
      <c r="D114" s="722" t="s">
        <v>1027</v>
      </c>
      <c r="E114" s="722" t="s">
        <v>1027</v>
      </c>
      <c r="F114" s="486" t="s">
        <v>1276</v>
      </c>
      <c r="G114" s="486" t="s">
        <v>1277</v>
      </c>
      <c r="H114" s="487" t="s">
        <v>1028</v>
      </c>
      <c r="I114" s="487" t="s">
        <v>275</v>
      </c>
      <c r="J114" s="495"/>
      <c r="K114" s="490"/>
      <c r="L114" s="491"/>
      <c r="M114" s="490"/>
      <c r="N114" s="491"/>
      <c r="O114" s="492"/>
      <c r="P114" s="493"/>
      <c r="Q114" s="492"/>
      <c r="R114" s="492"/>
      <c r="S114" s="508"/>
      <c r="T114" s="539"/>
      <c r="U114" s="539"/>
      <c r="V114" s="706"/>
      <c r="X114" s="413" t="str">
        <f>IF(총괄!$A$3="(","1",RIGHT(총괄!$A$3,LEN(총괄!$A$3)-FIND(":",총괄!$A$3)-1))</f>
        <v>승학터널 민간투자사업(1차:우선)</v>
      </c>
      <c r="Y114" s="413" t="s">
        <v>250</v>
      </c>
    </row>
    <row r="115" spans="1:25" s="1" customFormat="1" ht="50.1" customHeight="1">
      <c r="A115" s="724"/>
      <c r="B115" s="486"/>
      <c r="C115" s="725"/>
      <c r="D115" s="736"/>
      <c r="E115" s="736"/>
      <c r="F115" s="725"/>
      <c r="G115" s="725"/>
      <c r="H115" s="726"/>
      <c r="I115" s="726"/>
      <c r="J115" s="734"/>
      <c r="K115" s="727"/>
      <c r="L115" s="728"/>
      <c r="M115" s="727"/>
      <c r="N115" s="728"/>
      <c r="O115" s="729"/>
      <c r="P115" s="730"/>
      <c r="Q115" s="729"/>
      <c r="R115" s="729"/>
      <c r="S115" s="508"/>
      <c r="T115" s="731"/>
      <c r="U115" s="731"/>
      <c r="V115" s="708"/>
      <c r="X115" s="413"/>
      <c r="Y115" s="413"/>
    </row>
    <row r="116" spans="1:25" s="1" customFormat="1" ht="50.1" customHeight="1">
      <c r="A116" s="485" t="s">
        <v>1206</v>
      </c>
      <c r="B116" s="486" t="s">
        <v>642</v>
      </c>
      <c r="C116" s="486" t="s">
        <v>1026</v>
      </c>
      <c r="D116" s="722" t="s">
        <v>1027</v>
      </c>
      <c r="E116" s="722" t="s">
        <v>1027</v>
      </c>
      <c r="F116" s="486" t="s">
        <v>1278</v>
      </c>
      <c r="G116" s="486" t="s">
        <v>1279</v>
      </c>
      <c r="H116" s="487">
        <v>76.900000000000006</v>
      </c>
      <c r="I116" s="487" t="s">
        <v>275</v>
      </c>
      <c r="J116" s="495"/>
      <c r="K116" s="490"/>
      <c r="L116" s="491"/>
      <c r="M116" s="490"/>
      <c r="N116" s="491"/>
      <c r="O116" s="492"/>
      <c r="P116" s="493"/>
      <c r="Q116" s="492"/>
      <c r="R116" s="492"/>
      <c r="S116" s="508"/>
      <c r="T116" s="539"/>
      <c r="U116" s="539"/>
      <c r="V116" s="706"/>
      <c r="X116" s="413" t="str">
        <f>IF(총괄!$A$3="(","1",RIGHT(총괄!$A$3,LEN(총괄!$A$3)-FIND(":",총괄!$A$3)-1))</f>
        <v>승학터널 민간투자사업(1차:우선)</v>
      </c>
      <c r="Y116" s="413" t="s">
        <v>250</v>
      </c>
    </row>
    <row r="117" spans="1:25" s="1" customFormat="1" ht="50.1" customHeight="1">
      <c r="A117" s="724"/>
      <c r="B117" s="486"/>
      <c r="C117" s="725"/>
      <c r="D117" s="736"/>
      <c r="E117" s="736"/>
      <c r="F117" s="725"/>
      <c r="G117" s="725"/>
      <c r="H117" s="726"/>
      <c r="I117" s="726"/>
      <c r="J117" s="734"/>
      <c r="K117" s="727"/>
      <c r="L117" s="728"/>
      <c r="M117" s="727"/>
      <c r="N117" s="728"/>
      <c r="O117" s="729"/>
      <c r="P117" s="730"/>
      <c r="Q117" s="729"/>
      <c r="R117" s="729"/>
      <c r="S117" s="508"/>
      <c r="T117" s="731"/>
      <c r="U117" s="731"/>
      <c r="V117" s="708"/>
      <c r="X117" s="413"/>
      <c r="Y117" s="413"/>
    </row>
    <row r="118" spans="1:25" s="1" customFormat="1" ht="50.1" customHeight="1">
      <c r="A118" s="485" t="s">
        <v>1207</v>
      </c>
      <c r="B118" s="486" t="s">
        <v>642</v>
      </c>
      <c r="C118" s="486" t="s">
        <v>1026</v>
      </c>
      <c r="D118" s="722" t="s">
        <v>1027</v>
      </c>
      <c r="E118" s="722" t="s">
        <v>1027</v>
      </c>
      <c r="F118" s="502" t="s">
        <v>1280</v>
      </c>
      <c r="G118" s="486" t="s">
        <v>1281</v>
      </c>
      <c r="H118" s="503" t="s">
        <v>1029</v>
      </c>
      <c r="I118" s="487" t="s">
        <v>275</v>
      </c>
      <c r="J118" s="495"/>
      <c r="K118" s="490"/>
      <c r="L118" s="491"/>
      <c r="M118" s="490"/>
      <c r="N118" s="491"/>
      <c r="O118" s="492"/>
      <c r="P118" s="493"/>
      <c r="Q118" s="492"/>
      <c r="R118" s="492"/>
      <c r="S118" s="508"/>
      <c r="T118" s="539"/>
      <c r="U118" s="539"/>
      <c r="V118" s="706"/>
      <c r="X118" s="413"/>
      <c r="Y118" s="413"/>
    </row>
    <row r="119" spans="1:25" s="1" customFormat="1" ht="50.1" customHeight="1">
      <c r="A119" s="724"/>
      <c r="B119" s="486"/>
      <c r="C119" s="725"/>
      <c r="D119" s="736"/>
      <c r="E119" s="736"/>
      <c r="F119" s="725"/>
      <c r="G119" s="725"/>
      <c r="H119" s="726"/>
      <c r="I119" s="726"/>
      <c r="J119" s="734"/>
      <c r="K119" s="727"/>
      <c r="L119" s="728"/>
      <c r="M119" s="727"/>
      <c r="N119" s="728"/>
      <c r="O119" s="729"/>
      <c r="P119" s="730"/>
      <c r="Q119" s="729"/>
      <c r="R119" s="729"/>
      <c r="S119" s="508"/>
      <c r="T119" s="731"/>
      <c r="U119" s="731"/>
      <c r="V119" s="708"/>
      <c r="X119" s="413"/>
      <c r="Y119" s="413"/>
    </row>
    <row r="120" spans="1:25" s="1" customFormat="1" ht="50.1" customHeight="1">
      <c r="A120" s="485" t="s">
        <v>1208</v>
      </c>
      <c r="B120" s="486" t="s">
        <v>642</v>
      </c>
      <c r="C120" s="486" t="s">
        <v>1026</v>
      </c>
      <c r="D120" s="722" t="s">
        <v>1027</v>
      </c>
      <c r="E120" s="722" t="s">
        <v>1027</v>
      </c>
      <c r="F120" s="486" t="s">
        <v>1282</v>
      </c>
      <c r="G120" s="486" t="s">
        <v>1281</v>
      </c>
      <c r="H120" s="487" t="s">
        <v>1030</v>
      </c>
      <c r="I120" s="487" t="s">
        <v>275</v>
      </c>
      <c r="J120" s="495"/>
      <c r="K120" s="490"/>
      <c r="L120" s="491"/>
      <c r="M120" s="490"/>
      <c r="N120" s="491"/>
      <c r="O120" s="492"/>
      <c r="P120" s="493"/>
      <c r="Q120" s="492"/>
      <c r="R120" s="492"/>
      <c r="S120" s="508"/>
      <c r="T120" s="539"/>
      <c r="U120" s="539"/>
      <c r="V120" s="706"/>
      <c r="X120" s="413" t="str">
        <f>IF(총괄!$A$3="(","1",RIGHT(총괄!$A$3,LEN(총괄!$A$3)-FIND(":",총괄!$A$3)-1))</f>
        <v>승학터널 민간투자사업(1차:우선)</v>
      </c>
      <c r="Y120" s="413" t="s">
        <v>250</v>
      </c>
    </row>
    <row r="121" spans="1:25" s="1" customFormat="1" ht="50.1" customHeight="1">
      <c r="A121" s="724"/>
      <c r="B121" s="486"/>
      <c r="C121" s="725"/>
      <c r="D121" s="736"/>
      <c r="E121" s="736"/>
      <c r="F121" s="725"/>
      <c r="G121" s="725"/>
      <c r="H121" s="726"/>
      <c r="I121" s="726"/>
      <c r="J121" s="734"/>
      <c r="K121" s="727"/>
      <c r="L121" s="728"/>
      <c r="M121" s="727"/>
      <c r="N121" s="728"/>
      <c r="O121" s="729"/>
      <c r="P121" s="730"/>
      <c r="Q121" s="729"/>
      <c r="R121" s="729"/>
      <c r="S121" s="508"/>
      <c r="T121" s="731"/>
      <c r="U121" s="731"/>
      <c r="V121" s="708"/>
      <c r="X121" s="413"/>
      <c r="Y121" s="413"/>
    </row>
    <row r="122" spans="1:25" s="1" customFormat="1" ht="50.1" customHeight="1">
      <c r="A122" s="485" t="s">
        <v>1209</v>
      </c>
      <c r="B122" s="486" t="s">
        <v>642</v>
      </c>
      <c r="C122" s="486" t="s">
        <v>1026</v>
      </c>
      <c r="D122" s="722" t="s">
        <v>1027</v>
      </c>
      <c r="E122" s="722" t="s">
        <v>1027</v>
      </c>
      <c r="F122" s="486" t="s">
        <v>1283</v>
      </c>
      <c r="G122" s="486" t="s">
        <v>1281</v>
      </c>
      <c r="H122" s="487" t="s">
        <v>1031</v>
      </c>
      <c r="I122" s="487" t="s">
        <v>275</v>
      </c>
      <c r="J122" s="495"/>
      <c r="K122" s="490"/>
      <c r="L122" s="491"/>
      <c r="M122" s="490"/>
      <c r="N122" s="491"/>
      <c r="O122" s="492"/>
      <c r="P122" s="493"/>
      <c r="Q122" s="492"/>
      <c r="R122" s="492"/>
      <c r="S122" s="508"/>
      <c r="T122" s="539"/>
      <c r="U122" s="539"/>
      <c r="V122" s="706"/>
      <c r="X122" s="413" t="str">
        <f>IF(총괄!$A$3="(","1",RIGHT(총괄!$A$3,LEN(총괄!$A$3)-FIND(":",총괄!$A$3)-1))</f>
        <v>승학터널 민간투자사업(1차:우선)</v>
      </c>
      <c r="Y122" s="413" t="s">
        <v>250</v>
      </c>
    </row>
    <row r="123" spans="1:25" s="1" customFormat="1" ht="50.1" customHeight="1">
      <c r="A123" s="724"/>
      <c r="B123" s="486"/>
      <c r="C123" s="725"/>
      <c r="D123" s="736"/>
      <c r="E123" s="736"/>
      <c r="F123" s="725"/>
      <c r="G123" s="725"/>
      <c r="H123" s="726"/>
      <c r="I123" s="726"/>
      <c r="J123" s="734"/>
      <c r="K123" s="727"/>
      <c r="L123" s="728"/>
      <c r="M123" s="727"/>
      <c r="N123" s="728"/>
      <c r="O123" s="729"/>
      <c r="P123" s="730"/>
      <c r="Q123" s="729"/>
      <c r="R123" s="729"/>
      <c r="S123" s="508"/>
      <c r="T123" s="731"/>
      <c r="U123" s="731"/>
      <c r="V123" s="708"/>
      <c r="X123" s="413"/>
      <c r="Y123" s="413"/>
    </row>
    <row r="124" spans="1:25" s="1" customFormat="1" ht="50.1" customHeight="1">
      <c r="A124" s="485" t="s">
        <v>1210</v>
      </c>
      <c r="B124" s="486" t="s">
        <v>642</v>
      </c>
      <c r="C124" s="486" t="s">
        <v>1026</v>
      </c>
      <c r="D124" s="722" t="s">
        <v>1027</v>
      </c>
      <c r="E124" s="722" t="s">
        <v>1027</v>
      </c>
      <c r="F124" s="502" t="s">
        <v>1032</v>
      </c>
      <c r="G124" s="486" t="s">
        <v>1033</v>
      </c>
      <c r="H124" s="503" t="s">
        <v>1034</v>
      </c>
      <c r="I124" s="503" t="s">
        <v>275</v>
      </c>
      <c r="J124" s="495"/>
      <c r="K124" s="490"/>
      <c r="L124" s="505"/>
      <c r="M124" s="504"/>
      <c r="N124" s="505"/>
      <c r="O124" s="506"/>
      <c r="P124" s="507"/>
      <c r="Q124" s="506"/>
      <c r="R124" s="506"/>
      <c r="S124" s="508"/>
      <c r="T124" s="539"/>
      <c r="U124" s="539"/>
      <c r="V124" s="708"/>
      <c r="X124" s="413"/>
      <c r="Y124" s="413"/>
    </row>
    <row r="125" spans="1:25" s="1" customFormat="1" ht="50.1" customHeight="1">
      <c r="A125" s="485" t="s">
        <v>1211</v>
      </c>
      <c r="B125" s="486" t="s">
        <v>642</v>
      </c>
      <c r="C125" s="486" t="s">
        <v>1026</v>
      </c>
      <c r="D125" s="722" t="s">
        <v>1027</v>
      </c>
      <c r="E125" s="722" t="s">
        <v>1027</v>
      </c>
      <c r="F125" s="486" t="s">
        <v>1035</v>
      </c>
      <c r="G125" s="486" t="s">
        <v>1036</v>
      </c>
      <c r="H125" s="487" t="s">
        <v>1037</v>
      </c>
      <c r="I125" s="487" t="s">
        <v>275</v>
      </c>
      <c r="J125" s="495"/>
      <c r="K125" s="490"/>
      <c r="L125" s="491"/>
      <c r="M125" s="490"/>
      <c r="N125" s="491"/>
      <c r="O125" s="492"/>
      <c r="P125" s="493"/>
      <c r="Q125" s="492"/>
      <c r="R125" s="492"/>
      <c r="S125" s="508"/>
      <c r="T125" s="539"/>
      <c r="U125" s="539"/>
      <c r="V125" s="706"/>
      <c r="X125" s="413" t="str">
        <f>IF(총괄!$A$3="(","1",RIGHT(총괄!$A$3,LEN(총괄!$A$3)-FIND(":",총괄!$A$3)-1))</f>
        <v>승학터널 민간투자사업(1차:우선)</v>
      </c>
      <c r="Y125" s="413" t="s">
        <v>250</v>
      </c>
    </row>
    <row r="126" spans="1:25" s="1" customFormat="1" ht="50.1" customHeight="1">
      <c r="A126" s="485" t="s">
        <v>975</v>
      </c>
      <c r="B126" s="486" t="s">
        <v>642</v>
      </c>
      <c r="C126" s="486" t="s">
        <v>1026</v>
      </c>
      <c r="D126" s="722" t="s">
        <v>1027</v>
      </c>
      <c r="E126" s="722" t="s">
        <v>1027</v>
      </c>
      <c r="F126" s="502" t="s">
        <v>1038</v>
      </c>
      <c r="G126" s="486" t="s">
        <v>1039</v>
      </c>
      <c r="H126" s="487" t="s">
        <v>1040</v>
      </c>
      <c r="I126" s="487" t="s">
        <v>275</v>
      </c>
      <c r="J126" s="495"/>
      <c r="K126" s="490"/>
      <c r="L126" s="505"/>
      <c r="M126" s="504"/>
      <c r="N126" s="505"/>
      <c r="O126" s="506"/>
      <c r="P126" s="507"/>
      <c r="Q126" s="506"/>
      <c r="R126" s="506"/>
      <c r="S126" s="508"/>
      <c r="T126" s="539"/>
      <c r="U126" s="539"/>
      <c r="V126" s="708"/>
      <c r="X126" s="413"/>
      <c r="Y126" s="413"/>
    </row>
    <row r="127" spans="1:25" s="1" customFormat="1" ht="50.1" customHeight="1">
      <c r="A127" s="485" t="s">
        <v>976</v>
      </c>
      <c r="B127" s="486" t="s">
        <v>642</v>
      </c>
      <c r="C127" s="486" t="s">
        <v>1026</v>
      </c>
      <c r="D127" s="722" t="s">
        <v>1027</v>
      </c>
      <c r="E127" s="722" t="s">
        <v>1027</v>
      </c>
      <c r="F127" s="502" t="s">
        <v>1041</v>
      </c>
      <c r="G127" s="486" t="s">
        <v>1042</v>
      </c>
      <c r="H127" s="503" t="s">
        <v>1043</v>
      </c>
      <c r="I127" s="503" t="s">
        <v>275</v>
      </c>
      <c r="J127" s="495"/>
      <c r="K127" s="490"/>
      <c r="L127" s="505"/>
      <c r="M127" s="504"/>
      <c r="N127" s="505"/>
      <c r="O127" s="506"/>
      <c r="P127" s="507"/>
      <c r="Q127" s="506"/>
      <c r="R127" s="506"/>
      <c r="S127" s="508"/>
      <c r="T127" s="539"/>
      <c r="U127" s="539"/>
      <c r="V127" s="708"/>
      <c r="X127" s="413"/>
      <c r="Y127" s="413"/>
    </row>
    <row r="128" spans="1:25" s="1" customFormat="1" ht="50.1" customHeight="1">
      <c r="A128" s="485" t="s">
        <v>977</v>
      </c>
      <c r="B128" s="486" t="s">
        <v>642</v>
      </c>
      <c r="C128" s="486" t="s">
        <v>1026</v>
      </c>
      <c r="D128" s="722" t="s">
        <v>1027</v>
      </c>
      <c r="E128" s="722" t="s">
        <v>1027</v>
      </c>
      <c r="F128" s="502" t="s">
        <v>1044</v>
      </c>
      <c r="G128" s="486" t="s">
        <v>1045</v>
      </c>
      <c r="H128" s="503" t="s">
        <v>1046</v>
      </c>
      <c r="I128" s="503" t="s">
        <v>275</v>
      </c>
      <c r="J128" s="495"/>
      <c r="K128" s="490"/>
      <c r="L128" s="505"/>
      <c r="M128" s="504"/>
      <c r="N128" s="505"/>
      <c r="O128" s="506"/>
      <c r="P128" s="507"/>
      <c r="Q128" s="506"/>
      <c r="R128" s="506"/>
      <c r="S128" s="508"/>
      <c r="T128" s="539"/>
      <c r="U128" s="539"/>
      <c r="V128" s="708"/>
      <c r="X128" s="413"/>
      <c r="Y128" s="413"/>
    </row>
    <row r="129" spans="1:25" ht="50.1" customHeight="1">
      <c r="A129" s="485" t="s">
        <v>978</v>
      </c>
      <c r="B129" s="486" t="s">
        <v>642</v>
      </c>
      <c r="C129" s="486" t="s">
        <v>1026</v>
      </c>
      <c r="D129" s="722" t="s">
        <v>1027</v>
      </c>
      <c r="E129" s="722" t="s">
        <v>1027</v>
      </c>
      <c r="F129" s="486" t="s">
        <v>1047</v>
      </c>
      <c r="G129" s="486" t="s">
        <v>1048</v>
      </c>
      <c r="H129" s="487" t="s">
        <v>1049</v>
      </c>
      <c r="I129" s="487" t="s">
        <v>628</v>
      </c>
      <c r="J129" s="495"/>
      <c r="K129" s="490"/>
      <c r="L129" s="491"/>
      <c r="M129" s="490"/>
      <c r="N129" s="491"/>
      <c r="O129" s="492"/>
      <c r="P129" s="493"/>
      <c r="Q129" s="492"/>
      <c r="R129" s="492"/>
      <c r="S129" s="508"/>
      <c r="T129" s="539"/>
      <c r="U129" s="539"/>
      <c r="V129" s="706"/>
      <c r="X129" s="413" t="str">
        <f>IF(총괄!$A$3="(","1",RIGHT(총괄!$A$3,LEN(총괄!$A$3)-FIND(":",총괄!$A$3)-1))</f>
        <v>승학터널 민간투자사업(1차:우선)</v>
      </c>
      <c r="Y129" s="413" t="s">
        <v>250</v>
      </c>
    </row>
    <row r="130" spans="1:25" s="1" customFormat="1" ht="50.1" customHeight="1">
      <c r="A130" s="485" t="s">
        <v>979</v>
      </c>
      <c r="B130" s="486" t="s">
        <v>642</v>
      </c>
      <c r="C130" s="486" t="s">
        <v>1026</v>
      </c>
      <c r="D130" s="722" t="s">
        <v>1027</v>
      </c>
      <c r="E130" s="722" t="s">
        <v>1027</v>
      </c>
      <c r="F130" s="486" t="s">
        <v>1050</v>
      </c>
      <c r="G130" s="486" t="s">
        <v>1051</v>
      </c>
      <c r="H130" s="487" t="s">
        <v>1049</v>
      </c>
      <c r="I130" s="487" t="s">
        <v>628</v>
      </c>
      <c r="J130" s="495"/>
      <c r="K130" s="490"/>
      <c r="L130" s="491"/>
      <c r="M130" s="490"/>
      <c r="N130" s="491"/>
      <c r="O130" s="492"/>
      <c r="P130" s="493"/>
      <c r="Q130" s="492"/>
      <c r="R130" s="492"/>
      <c r="S130" s="508"/>
      <c r="T130" s="539"/>
      <c r="U130" s="539"/>
      <c r="V130" s="706"/>
      <c r="X130" s="413" t="str">
        <f>IF(총괄!$A$3="(","1",RIGHT(총괄!$A$3,LEN(총괄!$A$3)-FIND(":",총괄!$A$3)-1))</f>
        <v>승학터널 민간투자사업(1차:우선)</v>
      </c>
      <c r="Y130" s="413" t="s">
        <v>250</v>
      </c>
    </row>
    <row r="131" spans="1:25" s="1" customFormat="1" ht="50.1" customHeight="1">
      <c r="A131" s="485" t="s">
        <v>980</v>
      </c>
      <c r="B131" s="486" t="s">
        <v>642</v>
      </c>
      <c r="C131" s="486" t="s">
        <v>1026</v>
      </c>
      <c r="D131" s="722" t="s">
        <v>1027</v>
      </c>
      <c r="E131" s="722" t="s">
        <v>1027</v>
      </c>
      <c r="F131" s="486" t="s">
        <v>1052</v>
      </c>
      <c r="G131" s="486" t="s">
        <v>1053</v>
      </c>
      <c r="H131" s="487" t="s">
        <v>1049</v>
      </c>
      <c r="I131" s="487" t="s">
        <v>628</v>
      </c>
      <c r="J131" s="495"/>
      <c r="K131" s="490"/>
      <c r="L131" s="491"/>
      <c r="M131" s="490"/>
      <c r="N131" s="491"/>
      <c r="O131" s="492"/>
      <c r="P131" s="493"/>
      <c r="Q131" s="492"/>
      <c r="R131" s="492"/>
      <c r="S131" s="508"/>
      <c r="T131" s="539"/>
      <c r="U131" s="539"/>
      <c r="V131" s="706"/>
      <c r="X131" s="413" t="str">
        <f>IF(총괄!$A$3="(","1",RIGHT(총괄!$A$3,LEN(총괄!$A$3)-FIND(":",총괄!$A$3)-1))</f>
        <v>승학터널 민간투자사업(1차:우선)</v>
      </c>
      <c r="Y131" s="413" t="s">
        <v>250</v>
      </c>
    </row>
    <row r="132" spans="1:25" s="1" customFormat="1" ht="50.1" customHeight="1">
      <c r="A132" s="485" t="s">
        <v>981</v>
      </c>
      <c r="B132" s="486" t="s">
        <v>642</v>
      </c>
      <c r="C132" s="486" t="s">
        <v>1026</v>
      </c>
      <c r="D132" s="722" t="s">
        <v>1027</v>
      </c>
      <c r="E132" s="722" t="s">
        <v>1027</v>
      </c>
      <c r="F132" s="486" t="s">
        <v>1054</v>
      </c>
      <c r="G132" s="486" t="s">
        <v>1055</v>
      </c>
      <c r="H132" s="487" t="s">
        <v>1049</v>
      </c>
      <c r="I132" s="487" t="s">
        <v>628</v>
      </c>
      <c r="J132" s="495"/>
      <c r="K132" s="490"/>
      <c r="L132" s="491"/>
      <c r="M132" s="490"/>
      <c r="N132" s="491"/>
      <c r="O132" s="492"/>
      <c r="P132" s="493"/>
      <c r="Q132" s="492"/>
      <c r="R132" s="492"/>
      <c r="S132" s="508"/>
      <c r="T132" s="539"/>
      <c r="U132" s="539"/>
      <c r="V132" s="706"/>
      <c r="X132" s="413" t="str">
        <f>IF(총괄!$A$3="(","1",RIGHT(총괄!$A$3,LEN(총괄!$A$3)-FIND(":",총괄!$A$3)-1))</f>
        <v>승학터널 민간투자사업(1차:우선)</v>
      </c>
      <c r="Y132" s="413" t="s">
        <v>250</v>
      </c>
    </row>
    <row r="133" spans="1:25" s="1" customFormat="1" ht="50.1" customHeight="1">
      <c r="A133" s="485" t="s">
        <v>982</v>
      </c>
      <c r="B133" s="486" t="s">
        <v>642</v>
      </c>
      <c r="C133" s="486" t="s">
        <v>1026</v>
      </c>
      <c r="D133" s="722" t="s">
        <v>1056</v>
      </c>
      <c r="E133" s="722" t="s">
        <v>1056</v>
      </c>
      <c r="F133" s="486" t="s">
        <v>1057</v>
      </c>
      <c r="G133" s="486" t="s">
        <v>1058</v>
      </c>
      <c r="H133" s="487" t="s">
        <v>1049</v>
      </c>
      <c r="I133" s="487" t="s">
        <v>628</v>
      </c>
      <c r="J133" s="495"/>
      <c r="K133" s="490"/>
      <c r="L133" s="491"/>
      <c r="M133" s="490"/>
      <c r="N133" s="491"/>
      <c r="O133" s="492"/>
      <c r="P133" s="493"/>
      <c r="Q133" s="492"/>
      <c r="R133" s="492"/>
      <c r="S133" s="508"/>
      <c r="T133" s="539"/>
      <c r="U133" s="539"/>
      <c r="V133" s="706"/>
      <c r="X133" s="413" t="str">
        <f>IF(총괄!$A$3="(","1",RIGHT(총괄!$A$3,LEN(총괄!$A$3)-FIND(":",총괄!$A$3)-1))</f>
        <v>승학터널 민간투자사업(1차:우선)</v>
      </c>
      <c r="Y133" s="413" t="s">
        <v>250</v>
      </c>
    </row>
    <row r="134" spans="1:25" s="1" customFormat="1" ht="50.1" customHeight="1">
      <c r="A134" s="485" t="s">
        <v>983</v>
      </c>
      <c r="B134" s="486" t="s">
        <v>642</v>
      </c>
      <c r="C134" s="486" t="s">
        <v>1026</v>
      </c>
      <c r="D134" s="722" t="s">
        <v>1027</v>
      </c>
      <c r="E134" s="722" t="s">
        <v>1027</v>
      </c>
      <c r="F134" s="486" t="s">
        <v>1059</v>
      </c>
      <c r="G134" s="486" t="s">
        <v>1060</v>
      </c>
      <c r="H134" s="487" t="s">
        <v>1049</v>
      </c>
      <c r="I134" s="487" t="s">
        <v>628</v>
      </c>
      <c r="J134" s="495"/>
      <c r="K134" s="490"/>
      <c r="L134" s="491"/>
      <c r="M134" s="490"/>
      <c r="N134" s="491"/>
      <c r="O134" s="492"/>
      <c r="P134" s="493"/>
      <c r="Q134" s="492"/>
      <c r="R134" s="492"/>
      <c r="S134" s="508"/>
      <c r="T134" s="539"/>
      <c r="U134" s="539"/>
      <c r="V134" s="706"/>
      <c r="X134" s="413" t="str">
        <f>IF(총괄!$A$3="(","1",RIGHT(총괄!$A$3,LEN(총괄!$A$3)-FIND(":",총괄!$A$3)-1))</f>
        <v>승학터널 민간투자사업(1차:우선)</v>
      </c>
      <c r="Y134" s="413" t="s">
        <v>250</v>
      </c>
    </row>
    <row r="135" spans="1:25" s="1" customFormat="1" ht="50.1" customHeight="1">
      <c r="A135" s="724" t="s">
        <v>984</v>
      </c>
      <c r="B135" s="486" t="s">
        <v>642</v>
      </c>
      <c r="C135" s="725" t="s">
        <v>1026</v>
      </c>
      <c r="D135" s="738" t="s">
        <v>1275</v>
      </c>
      <c r="E135" s="738" t="s">
        <v>1275</v>
      </c>
      <c r="F135" s="725" t="s">
        <v>1061</v>
      </c>
      <c r="G135" s="725" t="s">
        <v>1062</v>
      </c>
      <c r="H135" s="726" t="s">
        <v>1049</v>
      </c>
      <c r="I135" s="726" t="s">
        <v>628</v>
      </c>
      <c r="J135" s="734"/>
      <c r="K135" s="727"/>
      <c r="L135" s="728"/>
      <c r="M135" s="727"/>
      <c r="N135" s="728"/>
      <c r="O135" s="729"/>
      <c r="P135" s="730"/>
      <c r="Q135" s="729"/>
      <c r="R135" s="729"/>
      <c r="S135" s="508"/>
      <c r="T135" s="731"/>
      <c r="U135" s="731"/>
      <c r="V135" s="708"/>
      <c r="X135" s="413"/>
      <c r="Y135" s="413"/>
    </row>
    <row r="136" spans="1:25" s="1" customFormat="1" ht="50.1" customHeight="1">
      <c r="A136" s="485" t="s">
        <v>985</v>
      </c>
      <c r="B136" s="486" t="s">
        <v>642</v>
      </c>
      <c r="C136" s="486" t="s">
        <v>1026</v>
      </c>
      <c r="D136" s="722" t="s">
        <v>1027</v>
      </c>
      <c r="E136" s="722" t="s">
        <v>1027</v>
      </c>
      <c r="F136" s="486" t="s">
        <v>1063</v>
      </c>
      <c r="G136" s="486" t="s">
        <v>1064</v>
      </c>
      <c r="H136" s="487" t="s">
        <v>1049</v>
      </c>
      <c r="I136" s="487" t="s">
        <v>628</v>
      </c>
      <c r="J136" s="495"/>
      <c r="K136" s="490"/>
      <c r="L136" s="491"/>
      <c r="M136" s="490"/>
      <c r="N136" s="491"/>
      <c r="O136" s="492"/>
      <c r="P136" s="493"/>
      <c r="Q136" s="492"/>
      <c r="R136" s="492"/>
      <c r="S136" s="508"/>
      <c r="T136" s="539"/>
      <c r="U136" s="539"/>
      <c r="V136" s="706"/>
      <c r="X136" s="413" t="str">
        <f>IF(총괄!$A$3="(","1",RIGHT(총괄!$A$3,LEN(총괄!$A$3)-FIND(":",총괄!$A$3)-1))</f>
        <v>승학터널 민간투자사업(1차:우선)</v>
      </c>
      <c r="Y136" s="413" t="s">
        <v>250</v>
      </c>
    </row>
    <row r="137" spans="1:25" s="1" customFormat="1" ht="50.1" customHeight="1">
      <c r="A137" s="724" t="s">
        <v>986</v>
      </c>
      <c r="B137" s="486" t="s">
        <v>642</v>
      </c>
      <c r="C137" s="725" t="s">
        <v>1026</v>
      </c>
      <c r="D137" s="736" t="s">
        <v>1027</v>
      </c>
      <c r="E137" s="736" t="s">
        <v>1027</v>
      </c>
      <c r="F137" s="725" t="s">
        <v>1065</v>
      </c>
      <c r="G137" s="725" t="s">
        <v>1066</v>
      </c>
      <c r="H137" s="726" t="s">
        <v>1049</v>
      </c>
      <c r="I137" s="726" t="s">
        <v>628</v>
      </c>
      <c r="J137" s="734"/>
      <c r="K137" s="727"/>
      <c r="L137" s="728"/>
      <c r="M137" s="727"/>
      <c r="N137" s="728"/>
      <c r="O137" s="729"/>
      <c r="P137" s="730"/>
      <c r="Q137" s="729"/>
      <c r="R137" s="729"/>
      <c r="S137" s="508"/>
      <c r="T137" s="731"/>
      <c r="U137" s="731"/>
      <c r="V137" s="708"/>
      <c r="X137" s="413"/>
      <c r="Y137" s="413"/>
    </row>
    <row r="138" spans="1:25" s="1" customFormat="1" ht="50.1" customHeight="1">
      <c r="A138" s="485" t="s">
        <v>987</v>
      </c>
      <c r="B138" s="486" t="s">
        <v>642</v>
      </c>
      <c r="C138" s="486" t="s">
        <v>1026</v>
      </c>
      <c r="D138" s="737" t="s">
        <v>1274</v>
      </c>
      <c r="E138" s="737" t="s">
        <v>1274</v>
      </c>
      <c r="F138" s="502" t="s">
        <v>1067</v>
      </c>
      <c r="G138" s="486" t="s">
        <v>1068</v>
      </c>
      <c r="H138" s="503" t="s">
        <v>1049</v>
      </c>
      <c r="I138" s="487" t="s">
        <v>628</v>
      </c>
      <c r="J138" s="495"/>
      <c r="K138" s="490"/>
      <c r="L138" s="491"/>
      <c r="M138" s="490"/>
      <c r="N138" s="491"/>
      <c r="O138" s="492"/>
      <c r="P138" s="493"/>
      <c r="Q138" s="492"/>
      <c r="R138" s="492"/>
      <c r="S138" s="508"/>
      <c r="T138" s="539"/>
      <c r="U138" s="539"/>
      <c r="V138" s="706"/>
      <c r="X138" s="413"/>
      <c r="Y138" s="413"/>
    </row>
    <row r="139" spans="1:25" s="1" customFormat="1" ht="50.1" customHeight="1">
      <c r="A139" s="724" t="s">
        <v>988</v>
      </c>
      <c r="B139" s="486" t="s">
        <v>642</v>
      </c>
      <c r="C139" s="725" t="s">
        <v>1026</v>
      </c>
      <c r="D139" s="736" t="s">
        <v>1027</v>
      </c>
      <c r="E139" s="736" t="s">
        <v>1027</v>
      </c>
      <c r="F139" s="725" t="s">
        <v>1069</v>
      </c>
      <c r="G139" s="725" t="s">
        <v>1070</v>
      </c>
      <c r="H139" s="726" t="s">
        <v>1049</v>
      </c>
      <c r="I139" s="726" t="s">
        <v>628</v>
      </c>
      <c r="J139" s="734"/>
      <c r="K139" s="727"/>
      <c r="L139" s="728"/>
      <c r="M139" s="727"/>
      <c r="N139" s="728"/>
      <c r="O139" s="729"/>
      <c r="P139" s="730"/>
      <c r="Q139" s="729"/>
      <c r="R139" s="729"/>
      <c r="S139" s="508"/>
      <c r="T139" s="731"/>
      <c r="U139" s="731"/>
      <c r="V139" s="708"/>
      <c r="X139" s="413"/>
      <c r="Y139" s="413"/>
    </row>
    <row r="140" spans="1:25" s="1" customFormat="1" ht="50.1" customHeight="1">
      <c r="A140" s="485" t="s">
        <v>989</v>
      </c>
      <c r="B140" s="486" t="s">
        <v>642</v>
      </c>
      <c r="C140" s="486" t="s">
        <v>1026</v>
      </c>
      <c r="D140" s="737" t="s">
        <v>1274</v>
      </c>
      <c r="E140" s="737" t="s">
        <v>1274</v>
      </c>
      <c r="F140" s="486" t="s">
        <v>1071</v>
      </c>
      <c r="G140" s="486" t="s">
        <v>1072</v>
      </c>
      <c r="H140" s="487" t="s">
        <v>1049</v>
      </c>
      <c r="I140" s="487" t="s">
        <v>628</v>
      </c>
      <c r="J140" s="495"/>
      <c r="K140" s="490"/>
      <c r="L140" s="491"/>
      <c r="M140" s="490"/>
      <c r="N140" s="491"/>
      <c r="O140" s="492"/>
      <c r="P140" s="493"/>
      <c r="Q140" s="492"/>
      <c r="R140" s="492"/>
      <c r="S140" s="508"/>
      <c r="T140" s="539"/>
      <c r="U140" s="539"/>
      <c r="V140" s="706"/>
      <c r="X140" s="413" t="str">
        <f>IF(총괄!$A$3="(","1",RIGHT(총괄!$A$3,LEN(총괄!$A$3)-FIND(":",총괄!$A$3)-1))</f>
        <v>승학터널 민간투자사업(1차:우선)</v>
      </c>
      <c r="Y140" s="413" t="s">
        <v>250</v>
      </c>
    </row>
    <row r="141" spans="1:25" s="1" customFormat="1" ht="50.1" customHeight="1">
      <c r="A141" s="724" t="s">
        <v>1212</v>
      </c>
      <c r="B141" s="486" t="s">
        <v>642</v>
      </c>
      <c r="C141" s="725" t="s">
        <v>1026</v>
      </c>
      <c r="D141" s="738" t="s">
        <v>1274</v>
      </c>
      <c r="E141" s="738" t="s">
        <v>1274</v>
      </c>
      <c r="F141" s="725" t="s">
        <v>1073</v>
      </c>
      <c r="G141" s="725" t="s">
        <v>1074</v>
      </c>
      <c r="H141" s="726" t="s">
        <v>1049</v>
      </c>
      <c r="I141" s="726" t="s">
        <v>628</v>
      </c>
      <c r="J141" s="734"/>
      <c r="K141" s="727"/>
      <c r="L141" s="728"/>
      <c r="M141" s="727"/>
      <c r="N141" s="728"/>
      <c r="O141" s="729"/>
      <c r="P141" s="730"/>
      <c r="Q141" s="729"/>
      <c r="R141" s="729"/>
      <c r="S141" s="508"/>
      <c r="T141" s="731"/>
      <c r="U141" s="731"/>
      <c r="V141" s="708"/>
      <c r="X141" s="413"/>
      <c r="Y141" s="413"/>
    </row>
    <row r="142" spans="1:25" s="1" customFormat="1" ht="50.1" customHeight="1">
      <c r="A142" s="485" t="s">
        <v>1016</v>
      </c>
      <c r="B142" s="486" t="s">
        <v>642</v>
      </c>
      <c r="C142" s="486" t="s">
        <v>1026</v>
      </c>
      <c r="D142" s="737" t="s">
        <v>1274</v>
      </c>
      <c r="E142" s="737" t="s">
        <v>1274</v>
      </c>
      <c r="F142" s="486" t="s">
        <v>1075</v>
      </c>
      <c r="G142" s="486" t="s">
        <v>1076</v>
      </c>
      <c r="H142" s="487" t="s">
        <v>1049</v>
      </c>
      <c r="I142" s="487" t="s">
        <v>628</v>
      </c>
      <c r="J142" s="495"/>
      <c r="K142" s="490"/>
      <c r="L142" s="491"/>
      <c r="M142" s="490"/>
      <c r="N142" s="491"/>
      <c r="O142" s="492"/>
      <c r="P142" s="493"/>
      <c r="Q142" s="492"/>
      <c r="R142" s="492"/>
      <c r="S142" s="508"/>
      <c r="T142" s="539"/>
      <c r="U142" s="539"/>
      <c r="V142" s="706"/>
      <c r="X142" s="413" t="str">
        <f>IF(총괄!$A$3="(","1",RIGHT(총괄!$A$3,LEN(총괄!$A$3)-FIND(":",총괄!$A$3)-1))</f>
        <v>승학터널 민간투자사업(1차:우선)</v>
      </c>
      <c r="Y142" s="413" t="s">
        <v>250</v>
      </c>
    </row>
    <row r="143" spans="1:25" s="1" customFormat="1" ht="50.1" customHeight="1">
      <c r="A143" s="724" t="s">
        <v>1017</v>
      </c>
      <c r="B143" s="486" t="s">
        <v>642</v>
      </c>
      <c r="C143" s="725" t="s">
        <v>1026</v>
      </c>
      <c r="D143" s="736" t="s">
        <v>1027</v>
      </c>
      <c r="E143" s="736" t="s">
        <v>1027</v>
      </c>
      <c r="F143" s="725" t="s">
        <v>1077</v>
      </c>
      <c r="G143" s="725" t="s">
        <v>1078</v>
      </c>
      <c r="H143" s="726" t="s">
        <v>883</v>
      </c>
      <c r="I143" s="726" t="s">
        <v>1002</v>
      </c>
      <c r="J143" s="734"/>
      <c r="K143" s="727"/>
      <c r="L143" s="728"/>
      <c r="M143" s="727"/>
      <c r="N143" s="728"/>
      <c r="O143" s="729"/>
      <c r="P143" s="730"/>
      <c r="Q143" s="729"/>
      <c r="R143" s="729"/>
      <c r="S143" s="508"/>
      <c r="T143" s="731"/>
      <c r="U143" s="731"/>
      <c r="V143" s="708"/>
      <c r="X143" s="413"/>
      <c r="Y143" s="413"/>
    </row>
    <row r="144" spans="1:25" s="1" customFormat="1" ht="50.1" customHeight="1">
      <c r="A144" s="485" t="s">
        <v>1018</v>
      </c>
      <c r="B144" s="486" t="s">
        <v>642</v>
      </c>
      <c r="C144" s="486" t="s">
        <v>1026</v>
      </c>
      <c r="D144" s="722" t="s">
        <v>1027</v>
      </c>
      <c r="E144" s="722" t="s">
        <v>1027</v>
      </c>
      <c r="F144" s="502" t="s">
        <v>1079</v>
      </c>
      <c r="G144" s="486" t="s">
        <v>1080</v>
      </c>
      <c r="H144" s="503" t="s">
        <v>879</v>
      </c>
      <c r="I144" s="503" t="s">
        <v>1002</v>
      </c>
      <c r="J144" s="495"/>
      <c r="K144" s="490"/>
      <c r="L144" s="505"/>
      <c r="M144" s="504"/>
      <c r="N144" s="505"/>
      <c r="O144" s="506"/>
      <c r="P144" s="507"/>
      <c r="Q144" s="506"/>
      <c r="R144" s="506"/>
      <c r="S144" s="508"/>
      <c r="T144" s="539"/>
      <c r="U144" s="539"/>
      <c r="V144" s="708"/>
      <c r="X144" s="413"/>
      <c r="Y144" s="413"/>
    </row>
    <row r="145" spans="1:25" s="1" customFormat="1" ht="50.1" customHeight="1">
      <c r="A145" s="485" t="s">
        <v>1019</v>
      </c>
      <c r="B145" s="486" t="s">
        <v>642</v>
      </c>
      <c r="C145" s="486" t="s">
        <v>1026</v>
      </c>
      <c r="D145" s="737" t="s">
        <v>1273</v>
      </c>
      <c r="E145" s="737" t="s">
        <v>1273</v>
      </c>
      <c r="F145" s="486" t="s">
        <v>1081</v>
      </c>
      <c r="G145" s="486" t="s">
        <v>1082</v>
      </c>
      <c r="H145" s="487" t="s">
        <v>1049</v>
      </c>
      <c r="I145" s="487" t="s">
        <v>628</v>
      </c>
      <c r="J145" s="495"/>
      <c r="K145" s="490"/>
      <c r="L145" s="491"/>
      <c r="M145" s="490"/>
      <c r="N145" s="491"/>
      <c r="O145" s="492"/>
      <c r="P145" s="493"/>
      <c r="Q145" s="492"/>
      <c r="R145" s="492"/>
      <c r="S145" s="508"/>
      <c r="T145" s="539"/>
      <c r="U145" s="539"/>
      <c r="V145" s="706"/>
      <c r="X145" s="413" t="str">
        <f>IF(총괄!$A$3="(","1",RIGHT(총괄!$A$3,LEN(총괄!$A$3)-FIND(":",총괄!$A$3)-1))</f>
        <v>승학터널 민간투자사업(1차:우선)</v>
      </c>
      <c r="Y145" s="413" t="s">
        <v>250</v>
      </c>
    </row>
    <row r="146" spans="1:25" s="1" customFormat="1" ht="50.1" customHeight="1">
      <c r="A146" s="485" t="s">
        <v>1020</v>
      </c>
      <c r="B146" s="486" t="s">
        <v>642</v>
      </c>
      <c r="C146" s="486" t="s">
        <v>1026</v>
      </c>
      <c r="D146" s="722" t="s">
        <v>1027</v>
      </c>
      <c r="E146" s="722" t="s">
        <v>1027</v>
      </c>
      <c r="F146" s="502" t="s">
        <v>1083</v>
      </c>
      <c r="G146" s="486" t="s">
        <v>1084</v>
      </c>
      <c r="H146" s="487" t="s">
        <v>1049</v>
      </c>
      <c r="I146" s="487" t="s">
        <v>628</v>
      </c>
      <c r="J146" s="495"/>
      <c r="K146" s="490"/>
      <c r="L146" s="505"/>
      <c r="M146" s="504"/>
      <c r="N146" s="505"/>
      <c r="O146" s="506"/>
      <c r="P146" s="507"/>
      <c r="Q146" s="506"/>
      <c r="R146" s="506"/>
      <c r="S146" s="508"/>
      <c r="T146" s="539"/>
      <c r="U146" s="539"/>
      <c r="V146" s="708"/>
      <c r="X146" s="413"/>
      <c r="Y146" s="413"/>
    </row>
    <row r="147" spans="1:25" s="1" customFormat="1" ht="50.1" customHeight="1">
      <c r="A147" s="485" t="s">
        <v>1021</v>
      </c>
      <c r="B147" s="486" t="s">
        <v>642</v>
      </c>
      <c r="C147" s="486" t="s">
        <v>1026</v>
      </c>
      <c r="D147" s="722" t="s">
        <v>1056</v>
      </c>
      <c r="E147" s="722" t="s">
        <v>1056</v>
      </c>
      <c r="F147" s="502" t="s">
        <v>1085</v>
      </c>
      <c r="G147" s="486" t="s">
        <v>1086</v>
      </c>
      <c r="H147" s="503" t="s">
        <v>1049</v>
      </c>
      <c r="I147" s="503" t="s">
        <v>628</v>
      </c>
      <c r="J147" s="495"/>
      <c r="K147" s="490"/>
      <c r="L147" s="505"/>
      <c r="M147" s="504"/>
      <c r="N147" s="505"/>
      <c r="O147" s="506"/>
      <c r="P147" s="507"/>
      <c r="Q147" s="506"/>
      <c r="R147" s="506"/>
      <c r="S147" s="508"/>
      <c r="T147" s="539"/>
      <c r="U147" s="539"/>
      <c r="V147" s="708"/>
      <c r="X147" s="413"/>
      <c r="Y147" s="413"/>
    </row>
    <row r="148" spans="1:25" s="1" customFormat="1" ht="50.1" customHeight="1">
      <c r="A148" s="485" t="s">
        <v>1213</v>
      </c>
      <c r="B148" s="486" t="s">
        <v>642</v>
      </c>
      <c r="C148" s="486" t="s">
        <v>1026</v>
      </c>
      <c r="D148" s="737" t="s">
        <v>1275</v>
      </c>
      <c r="E148" s="737" t="s">
        <v>1275</v>
      </c>
      <c r="F148" s="502" t="s">
        <v>1087</v>
      </c>
      <c r="G148" s="486" t="s">
        <v>1088</v>
      </c>
      <c r="H148" s="503" t="s">
        <v>1049</v>
      </c>
      <c r="I148" s="503" t="s">
        <v>628</v>
      </c>
      <c r="J148" s="495"/>
      <c r="K148" s="490"/>
      <c r="L148" s="505"/>
      <c r="M148" s="504"/>
      <c r="N148" s="505"/>
      <c r="O148" s="506"/>
      <c r="P148" s="507"/>
      <c r="Q148" s="506"/>
      <c r="R148" s="506"/>
      <c r="S148" s="508"/>
      <c r="T148" s="539"/>
      <c r="U148" s="539"/>
      <c r="V148" s="708"/>
      <c r="X148" s="413"/>
      <c r="Y148" s="413"/>
    </row>
    <row r="149" spans="1:25" ht="50.1" customHeight="1">
      <c r="A149" s="485" t="s">
        <v>1214</v>
      </c>
      <c r="B149" s="486" t="s">
        <v>642</v>
      </c>
      <c r="C149" s="486" t="s">
        <v>1026</v>
      </c>
      <c r="D149" s="722" t="s">
        <v>1027</v>
      </c>
      <c r="E149" s="722" t="s">
        <v>1027</v>
      </c>
      <c r="F149" s="486" t="s">
        <v>1089</v>
      </c>
      <c r="G149" s="486" t="s">
        <v>1090</v>
      </c>
      <c r="H149" s="487" t="s">
        <v>1049</v>
      </c>
      <c r="I149" s="487" t="s">
        <v>628</v>
      </c>
      <c r="J149" s="495"/>
      <c r="K149" s="490"/>
      <c r="L149" s="491"/>
      <c r="M149" s="490"/>
      <c r="N149" s="491"/>
      <c r="O149" s="492"/>
      <c r="P149" s="493"/>
      <c r="Q149" s="492"/>
      <c r="R149" s="492"/>
      <c r="S149" s="508"/>
      <c r="T149" s="539"/>
      <c r="U149" s="539"/>
      <c r="V149" s="706"/>
      <c r="X149" s="413" t="str">
        <f>IF(총괄!$A$3="(","1",RIGHT(총괄!$A$3,LEN(총괄!$A$3)-FIND(":",총괄!$A$3)-1))</f>
        <v>승학터널 민간투자사업(1차:우선)</v>
      </c>
      <c r="Y149" s="413" t="s">
        <v>250</v>
      </c>
    </row>
    <row r="150" spans="1:25" s="1" customFormat="1" ht="50.1" customHeight="1">
      <c r="A150" s="485" t="s">
        <v>1215</v>
      </c>
      <c r="B150" s="486" t="s">
        <v>642</v>
      </c>
      <c r="C150" s="486" t="s">
        <v>1026</v>
      </c>
      <c r="D150" s="722" t="s">
        <v>1056</v>
      </c>
      <c r="E150" s="722" t="s">
        <v>1056</v>
      </c>
      <c r="F150" s="486" t="s">
        <v>1091</v>
      </c>
      <c r="G150" s="486" t="s">
        <v>1092</v>
      </c>
      <c r="H150" s="487" t="s">
        <v>1043</v>
      </c>
      <c r="I150" s="487" t="s">
        <v>275</v>
      </c>
      <c r="J150" s="495"/>
      <c r="K150" s="490"/>
      <c r="L150" s="491"/>
      <c r="M150" s="490"/>
      <c r="N150" s="491"/>
      <c r="O150" s="492"/>
      <c r="P150" s="493"/>
      <c r="Q150" s="492"/>
      <c r="R150" s="492"/>
      <c r="S150" s="508"/>
      <c r="T150" s="539"/>
      <c r="U150" s="539"/>
      <c r="V150" s="706"/>
      <c r="X150" s="413" t="str">
        <f>IF(총괄!$A$3="(","1",RIGHT(총괄!$A$3,LEN(총괄!$A$3)-FIND(":",총괄!$A$3)-1))</f>
        <v>승학터널 민간투자사업(1차:우선)</v>
      </c>
      <c r="Y150" s="413" t="s">
        <v>250</v>
      </c>
    </row>
    <row r="151" spans="1:25" s="1" customFormat="1" ht="50.1" customHeight="1">
      <c r="A151" s="485" t="s">
        <v>1216</v>
      </c>
      <c r="B151" s="486" t="s">
        <v>642</v>
      </c>
      <c r="C151" s="486" t="s">
        <v>1026</v>
      </c>
      <c r="D151" s="737" t="s">
        <v>1274</v>
      </c>
      <c r="E151" s="737" t="s">
        <v>1274</v>
      </c>
      <c r="F151" s="486" t="s">
        <v>1093</v>
      </c>
      <c r="G151" s="486" t="s">
        <v>1094</v>
      </c>
      <c r="H151" s="487" t="s">
        <v>868</v>
      </c>
      <c r="I151" s="487" t="s">
        <v>628</v>
      </c>
      <c r="J151" s="495"/>
      <c r="K151" s="490"/>
      <c r="L151" s="491"/>
      <c r="M151" s="490"/>
      <c r="N151" s="491"/>
      <c r="O151" s="492"/>
      <c r="P151" s="493"/>
      <c r="Q151" s="492"/>
      <c r="R151" s="492"/>
      <c r="S151" s="508"/>
      <c r="T151" s="539"/>
      <c r="U151" s="539"/>
      <c r="V151" s="706"/>
      <c r="X151" s="413" t="str">
        <f>IF(총괄!$A$3="(","1",RIGHT(총괄!$A$3,LEN(총괄!$A$3)-FIND(":",총괄!$A$3)-1))</f>
        <v>승학터널 민간투자사업(1차:우선)</v>
      </c>
      <c r="Y151" s="413" t="s">
        <v>250</v>
      </c>
    </row>
    <row r="152" spans="1:25" s="1" customFormat="1" ht="50.1" customHeight="1">
      <c r="A152" s="485" t="s">
        <v>1217</v>
      </c>
      <c r="B152" s="486" t="s">
        <v>642</v>
      </c>
      <c r="C152" s="486" t="s">
        <v>1026</v>
      </c>
      <c r="D152" s="722" t="s">
        <v>1027</v>
      </c>
      <c r="E152" s="722" t="s">
        <v>1027</v>
      </c>
      <c r="F152" s="486" t="s">
        <v>1095</v>
      </c>
      <c r="G152" s="486" t="s">
        <v>1096</v>
      </c>
      <c r="H152" s="487" t="s">
        <v>1049</v>
      </c>
      <c r="I152" s="487" t="s">
        <v>1097</v>
      </c>
      <c r="J152" s="495"/>
      <c r="K152" s="490"/>
      <c r="L152" s="491"/>
      <c r="M152" s="490"/>
      <c r="N152" s="491"/>
      <c r="O152" s="492"/>
      <c r="P152" s="493"/>
      <c r="Q152" s="492"/>
      <c r="R152" s="492"/>
      <c r="S152" s="508"/>
      <c r="T152" s="539"/>
      <c r="U152" s="539"/>
      <c r="V152" s="706"/>
      <c r="X152" s="413" t="str">
        <f>IF(총괄!$A$3="(","1",RIGHT(총괄!$A$3,LEN(총괄!$A$3)-FIND(":",총괄!$A$3)-1))</f>
        <v>승학터널 민간투자사업(1차:우선)</v>
      </c>
      <c r="Y152" s="413" t="s">
        <v>250</v>
      </c>
    </row>
    <row r="153" spans="1:25" s="1" customFormat="1" ht="50.1" customHeight="1">
      <c r="A153" s="485" t="s">
        <v>1022</v>
      </c>
      <c r="B153" s="486" t="s">
        <v>642</v>
      </c>
      <c r="C153" s="486" t="s">
        <v>1026</v>
      </c>
      <c r="D153" s="722" t="s">
        <v>1027</v>
      </c>
      <c r="E153" s="722" t="s">
        <v>1027</v>
      </c>
      <c r="F153" s="486" t="s">
        <v>1098</v>
      </c>
      <c r="G153" s="486" t="s">
        <v>1099</v>
      </c>
      <c r="H153" s="487" t="s">
        <v>1049</v>
      </c>
      <c r="I153" s="487" t="s">
        <v>1097</v>
      </c>
      <c r="J153" s="495"/>
      <c r="K153" s="490"/>
      <c r="L153" s="491"/>
      <c r="M153" s="490"/>
      <c r="N153" s="491"/>
      <c r="O153" s="492"/>
      <c r="P153" s="493"/>
      <c r="Q153" s="492"/>
      <c r="R153" s="492"/>
      <c r="S153" s="508"/>
      <c r="T153" s="539"/>
      <c r="U153" s="539"/>
      <c r="V153" s="706"/>
      <c r="X153" s="413" t="str">
        <f>IF(총괄!$A$3="(","1",RIGHT(총괄!$A$3,LEN(총괄!$A$3)-FIND(":",총괄!$A$3)-1))</f>
        <v>승학터널 민간투자사업(1차:우선)</v>
      </c>
      <c r="Y153" s="413" t="s">
        <v>250</v>
      </c>
    </row>
    <row r="154" spans="1:25" s="1" customFormat="1" ht="50.1" customHeight="1">
      <c r="A154" s="485" t="s">
        <v>1023</v>
      </c>
      <c r="B154" s="486" t="s">
        <v>642</v>
      </c>
      <c r="C154" s="486" t="s">
        <v>1026</v>
      </c>
      <c r="D154" s="722" t="s">
        <v>1027</v>
      </c>
      <c r="E154" s="722" t="s">
        <v>1027</v>
      </c>
      <c r="F154" s="486" t="s">
        <v>1100</v>
      </c>
      <c r="G154" s="486" t="s">
        <v>1101</v>
      </c>
      <c r="H154" s="487" t="s">
        <v>1049</v>
      </c>
      <c r="I154" s="487" t="s">
        <v>1097</v>
      </c>
      <c r="J154" s="495"/>
      <c r="K154" s="490"/>
      <c r="L154" s="491"/>
      <c r="M154" s="490"/>
      <c r="N154" s="491"/>
      <c r="O154" s="492"/>
      <c r="P154" s="493"/>
      <c r="Q154" s="492"/>
      <c r="R154" s="492"/>
      <c r="S154" s="508"/>
      <c r="T154" s="539"/>
      <c r="U154" s="539"/>
      <c r="V154" s="706"/>
      <c r="X154" s="413" t="str">
        <f>IF(총괄!$A$3="(","1",RIGHT(총괄!$A$3,LEN(총괄!$A$3)-FIND(":",총괄!$A$3)-1))</f>
        <v>승학터널 민간투자사업(1차:우선)</v>
      </c>
      <c r="Y154" s="413" t="s">
        <v>250</v>
      </c>
    </row>
    <row r="155" spans="1:25" s="1" customFormat="1" ht="50.1" customHeight="1">
      <c r="A155" s="724" t="s">
        <v>1218</v>
      </c>
      <c r="B155" s="486" t="s">
        <v>642</v>
      </c>
      <c r="C155" s="725" t="s">
        <v>1026</v>
      </c>
      <c r="D155" s="736" t="s">
        <v>1027</v>
      </c>
      <c r="E155" s="736" t="s">
        <v>1027</v>
      </c>
      <c r="F155" s="725" t="s">
        <v>1102</v>
      </c>
      <c r="G155" s="725" t="s">
        <v>1103</v>
      </c>
      <c r="H155" s="726" t="s">
        <v>1049</v>
      </c>
      <c r="I155" s="726" t="s">
        <v>1097</v>
      </c>
      <c r="J155" s="734"/>
      <c r="K155" s="727"/>
      <c r="L155" s="728"/>
      <c r="M155" s="727"/>
      <c r="N155" s="728"/>
      <c r="O155" s="729"/>
      <c r="P155" s="730"/>
      <c r="Q155" s="729"/>
      <c r="R155" s="729"/>
      <c r="S155" s="508"/>
      <c r="T155" s="731"/>
      <c r="U155" s="731"/>
      <c r="V155" s="708"/>
      <c r="X155" s="413"/>
      <c r="Y155" s="413"/>
    </row>
    <row r="156" spans="1:25" s="1" customFormat="1" ht="50.1" customHeight="1">
      <c r="A156" s="485" t="s">
        <v>1219</v>
      </c>
      <c r="B156" s="486" t="s">
        <v>642</v>
      </c>
      <c r="C156" s="486" t="s">
        <v>1026</v>
      </c>
      <c r="D156" s="722" t="s">
        <v>1027</v>
      </c>
      <c r="E156" s="722" t="s">
        <v>1027</v>
      </c>
      <c r="F156" s="486" t="s">
        <v>1104</v>
      </c>
      <c r="G156" s="486" t="s">
        <v>1105</v>
      </c>
      <c r="H156" s="487" t="s">
        <v>1049</v>
      </c>
      <c r="I156" s="487" t="s">
        <v>1097</v>
      </c>
      <c r="J156" s="495"/>
      <c r="K156" s="490"/>
      <c r="L156" s="491"/>
      <c r="M156" s="490"/>
      <c r="N156" s="491"/>
      <c r="O156" s="492"/>
      <c r="P156" s="493"/>
      <c r="Q156" s="492"/>
      <c r="R156" s="492"/>
      <c r="S156" s="508"/>
      <c r="T156" s="539"/>
      <c r="U156" s="539"/>
      <c r="V156" s="706"/>
      <c r="X156" s="413" t="str">
        <f>IF(총괄!$A$3="(","1",RIGHT(총괄!$A$3,LEN(총괄!$A$3)-FIND(":",총괄!$A$3)-1))</f>
        <v>승학터널 민간투자사업(1차:우선)</v>
      </c>
      <c r="Y156" s="413" t="s">
        <v>250</v>
      </c>
    </row>
    <row r="157" spans="1:25" s="1" customFormat="1" ht="50.1" customHeight="1">
      <c r="A157" s="724" t="s">
        <v>1220</v>
      </c>
      <c r="B157" s="486" t="s">
        <v>642</v>
      </c>
      <c r="C157" s="725" t="s">
        <v>1026</v>
      </c>
      <c r="D157" s="736" t="s">
        <v>1027</v>
      </c>
      <c r="E157" s="736" t="s">
        <v>1027</v>
      </c>
      <c r="F157" s="725" t="s">
        <v>1106</v>
      </c>
      <c r="G157" s="725" t="s">
        <v>1107</v>
      </c>
      <c r="H157" s="726" t="s">
        <v>1049</v>
      </c>
      <c r="I157" s="726" t="s">
        <v>1097</v>
      </c>
      <c r="J157" s="734"/>
      <c r="K157" s="727"/>
      <c r="L157" s="728"/>
      <c r="M157" s="727"/>
      <c r="N157" s="728"/>
      <c r="O157" s="729"/>
      <c r="P157" s="730"/>
      <c r="Q157" s="729"/>
      <c r="R157" s="729"/>
      <c r="S157" s="508"/>
      <c r="T157" s="731"/>
      <c r="U157" s="731"/>
      <c r="V157" s="708"/>
      <c r="X157" s="413"/>
      <c r="Y157" s="413"/>
    </row>
    <row r="158" spans="1:25" s="1" customFormat="1" ht="50.1" customHeight="1">
      <c r="A158" s="485" t="s">
        <v>1221</v>
      </c>
      <c r="B158" s="486" t="s">
        <v>642</v>
      </c>
      <c r="C158" s="486" t="s">
        <v>1026</v>
      </c>
      <c r="D158" s="722" t="s">
        <v>1027</v>
      </c>
      <c r="E158" s="722" t="s">
        <v>1027</v>
      </c>
      <c r="F158" s="502" t="s">
        <v>1108</v>
      </c>
      <c r="G158" s="486" t="s">
        <v>1109</v>
      </c>
      <c r="H158" s="503" t="s">
        <v>1049</v>
      </c>
      <c r="I158" s="487" t="s">
        <v>1097</v>
      </c>
      <c r="J158" s="495"/>
      <c r="K158" s="490"/>
      <c r="L158" s="491"/>
      <c r="M158" s="490"/>
      <c r="N158" s="491"/>
      <c r="O158" s="492"/>
      <c r="P158" s="493"/>
      <c r="Q158" s="492"/>
      <c r="R158" s="492"/>
      <c r="S158" s="508"/>
      <c r="T158" s="539"/>
      <c r="U158" s="539"/>
      <c r="V158" s="706"/>
      <c r="X158" s="413"/>
      <c r="Y158" s="413"/>
    </row>
    <row r="159" spans="1:25" s="1" customFormat="1" ht="50.1" customHeight="1">
      <c r="A159" s="724" t="s">
        <v>1222</v>
      </c>
      <c r="B159" s="486" t="s">
        <v>642</v>
      </c>
      <c r="C159" s="725" t="s">
        <v>1026</v>
      </c>
      <c r="D159" s="736" t="s">
        <v>1027</v>
      </c>
      <c r="E159" s="736" t="s">
        <v>1027</v>
      </c>
      <c r="F159" s="725" t="s">
        <v>1110</v>
      </c>
      <c r="G159" s="725" t="s">
        <v>1111</v>
      </c>
      <c r="H159" s="726" t="s">
        <v>1049</v>
      </c>
      <c r="I159" s="726" t="s">
        <v>1097</v>
      </c>
      <c r="J159" s="734"/>
      <c r="K159" s="727"/>
      <c r="L159" s="728"/>
      <c r="M159" s="727"/>
      <c r="N159" s="728"/>
      <c r="O159" s="729"/>
      <c r="P159" s="730"/>
      <c r="Q159" s="729"/>
      <c r="R159" s="729"/>
      <c r="S159" s="508"/>
      <c r="T159" s="731"/>
      <c r="U159" s="731"/>
      <c r="V159" s="708"/>
      <c r="X159" s="413"/>
      <c r="Y159" s="413"/>
    </row>
    <row r="160" spans="1:25" s="1" customFormat="1" ht="50.1" customHeight="1">
      <c r="A160" s="485" t="s">
        <v>1223</v>
      </c>
      <c r="B160" s="486" t="s">
        <v>642</v>
      </c>
      <c r="C160" s="486" t="s">
        <v>1026</v>
      </c>
      <c r="D160" s="722" t="s">
        <v>1027</v>
      </c>
      <c r="E160" s="722" t="s">
        <v>1027</v>
      </c>
      <c r="F160" s="486" t="s">
        <v>1112</v>
      </c>
      <c r="G160" s="486" t="s">
        <v>1113</v>
      </c>
      <c r="H160" s="487" t="s">
        <v>1049</v>
      </c>
      <c r="I160" s="487" t="s">
        <v>1097</v>
      </c>
      <c r="J160" s="495"/>
      <c r="K160" s="490"/>
      <c r="L160" s="491"/>
      <c r="M160" s="490"/>
      <c r="N160" s="491"/>
      <c r="O160" s="492"/>
      <c r="P160" s="493"/>
      <c r="Q160" s="492"/>
      <c r="R160" s="492"/>
      <c r="S160" s="508"/>
      <c r="T160" s="539"/>
      <c r="U160" s="539"/>
      <c r="V160" s="706"/>
      <c r="X160" s="413" t="str">
        <f>IF(총괄!$A$3="(","1",RIGHT(총괄!$A$3,LEN(총괄!$A$3)-FIND(":",총괄!$A$3)-1))</f>
        <v>승학터널 민간투자사업(1차:우선)</v>
      </c>
      <c r="Y160" s="413" t="s">
        <v>250</v>
      </c>
    </row>
    <row r="161" spans="1:25" s="1" customFormat="1" ht="50.1" customHeight="1">
      <c r="A161" s="724" t="s">
        <v>1224</v>
      </c>
      <c r="B161" s="486" t="s">
        <v>642</v>
      </c>
      <c r="C161" s="725" t="s">
        <v>1026</v>
      </c>
      <c r="D161" s="736" t="s">
        <v>1027</v>
      </c>
      <c r="E161" s="736" t="s">
        <v>1027</v>
      </c>
      <c r="F161" s="725" t="s">
        <v>1114</v>
      </c>
      <c r="G161" s="725" t="s">
        <v>1115</v>
      </c>
      <c r="H161" s="726" t="s">
        <v>1049</v>
      </c>
      <c r="I161" s="726" t="s">
        <v>1097</v>
      </c>
      <c r="J161" s="734"/>
      <c r="K161" s="727"/>
      <c r="L161" s="728"/>
      <c r="M161" s="727"/>
      <c r="N161" s="728"/>
      <c r="O161" s="729"/>
      <c r="P161" s="730"/>
      <c r="Q161" s="729"/>
      <c r="R161" s="729"/>
      <c r="S161" s="508"/>
      <c r="T161" s="731"/>
      <c r="U161" s="731"/>
      <c r="V161" s="708"/>
      <c r="X161" s="413"/>
      <c r="Y161" s="413"/>
    </row>
    <row r="162" spans="1:25" s="1" customFormat="1" ht="50.1" customHeight="1">
      <c r="A162" s="485" t="s">
        <v>1225</v>
      </c>
      <c r="B162" s="486" t="s">
        <v>642</v>
      </c>
      <c r="C162" s="486" t="s">
        <v>1026</v>
      </c>
      <c r="D162" s="722" t="s">
        <v>1027</v>
      </c>
      <c r="E162" s="722" t="s">
        <v>1027</v>
      </c>
      <c r="F162" s="486" t="s">
        <v>1116</v>
      </c>
      <c r="G162" s="486" t="s">
        <v>1117</v>
      </c>
      <c r="H162" s="487" t="s">
        <v>1049</v>
      </c>
      <c r="I162" s="487" t="s">
        <v>1097</v>
      </c>
      <c r="J162" s="495"/>
      <c r="K162" s="490"/>
      <c r="L162" s="491"/>
      <c r="M162" s="490"/>
      <c r="N162" s="491"/>
      <c r="O162" s="492"/>
      <c r="P162" s="493"/>
      <c r="Q162" s="492"/>
      <c r="R162" s="492"/>
      <c r="S162" s="508"/>
      <c r="T162" s="539"/>
      <c r="U162" s="539"/>
      <c r="V162" s="706"/>
      <c r="X162" s="413" t="str">
        <f>IF(총괄!$A$3="(","1",RIGHT(총괄!$A$3,LEN(총괄!$A$3)-FIND(":",총괄!$A$3)-1))</f>
        <v>승학터널 민간투자사업(1차:우선)</v>
      </c>
      <c r="Y162" s="413" t="s">
        <v>250</v>
      </c>
    </row>
    <row r="163" spans="1:25" s="1" customFormat="1" ht="50.1" customHeight="1">
      <c r="A163" s="724" t="s">
        <v>1226</v>
      </c>
      <c r="B163" s="486" t="s">
        <v>642</v>
      </c>
      <c r="C163" s="725" t="s">
        <v>1026</v>
      </c>
      <c r="D163" s="736" t="s">
        <v>1027</v>
      </c>
      <c r="E163" s="736" t="s">
        <v>1027</v>
      </c>
      <c r="F163" s="725" t="s">
        <v>1118</v>
      </c>
      <c r="G163" s="725" t="s">
        <v>1119</v>
      </c>
      <c r="H163" s="726" t="s">
        <v>1049</v>
      </c>
      <c r="I163" s="726" t="s">
        <v>1097</v>
      </c>
      <c r="J163" s="734"/>
      <c r="K163" s="727"/>
      <c r="L163" s="728"/>
      <c r="M163" s="727"/>
      <c r="N163" s="728"/>
      <c r="O163" s="729"/>
      <c r="P163" s="730"/>
      <c r="Q163" s="729"/>
      <c r="R163" s="729"/>
      <c r="S163" s="508"/>
      <c r="T163" s="731"/>
      <c r="U163" s="731"/>
      <c r="V163" s="708"/>
      <c r="X163" s="413"/>
      <c r="Y163" s="413"/>
    </row>
    <row r="164" spans="1:25" s="1" customFormat="1" ht="50.1" customHeight="1">
      <c r="A164" s="485" t="s">
        <v>1227</v>
      </c>
      <c r="B164" s="486" t="s">
        <v>642</v>
      </c>
      <c r="C164" s="486" t="s">
        <v>1026</v>
      </c>
      <c r="D164" s="722" t="s">
        <v>1027</v>
      </c>
      <c r="E164" s="722" t="s">
        <v>1027</v>
      </c>
      <c r="F164" s="502" t="s">
        <v>1120</v>
      </c>
      <c r="G164" s="486" t="s">
        <v>1121</v>
      </c>
      <c r="H164" s="503" t="s">
        <v>1049</v>
      </c>
      <c r="I164" s="503" t="s">
        <v>1097</v>
      </c>
      <c r="J164" s="495"/>
      <c r="K164" s="490"/>
      <c r="L164" s="505"/>
      <c r="M164" s="504"/>
      <c r="N164" s="505"/>
      <c r="O164" s="506"/>
      <c r="P164" s="507"/>
      <c r="Q164" s="506"/>
      <c r="R164" s="506"/>
      <c r="S164" s="508"/>
      <c r="T164" s="539"/>
      <c r="U164" s="539"/>
      <c r="V164" s="708"/>
      <c r="X164" s="413"/>
      <c r="Y164" s="413"/>
    </row>
    <row r="165" spans="1:25" s="1" customFormat="1" ht="50.1" customHeight="1">
      <c r="A165" s="485" t="s">
        <v>1228</v>
      </c>
      <c r="B165" s="486" t="s">
        <v>642</v>
      </c>
      <c r="C165" s="486" t="s">
        <v>1026</v>
      </c>
      <c r="D165" s="737" t="s">
        <v>1273</v>
      </c>
      <c r="E165" s="737" t="s">
        <v>1273</v>
      </c>
      <c r="F165" s="486" t="s">
        <v>1122</v>
      </c>
      <c r="G165" s="486" t="s">
        <v>1123</v>
      </c>
      <c r="H165" s="487" t="s">
        <v>1049</v>
      </c>
      <c r="I165" s="487" t="s">
        <v>628</v>
      </c>
      <c r="J165" s="495"/>
      <c r="K165" s="490"/>
      <c r="L165" s="491"/>
      <c r="M165" s="490"/>
      <c r="N165" s="491"/>
      <c r="O165" s="492"/>
      <c r="P165" s="493"/>
      <c r="Q165" s="492"/>
      <c r="R165" s="492"/>
      <c r="S165" s="508"/>
      <c r="T165" s="539"/>
      <c r="U165" s="539"/>
      <c r="V165" s="706"/>
      <c r="X165" s="413" t="str">
        <f>IF(총괄!$A$3="(","1",RIGHT(총괄!$A$3,LEN(총괄!$A$3)-FIND(":",총괄!$A$3)-1))</f>
        <v>승학터널 민간투자사업(1차:우선)</v>
      </c>
      <c r="Y165" s="413" t="s">
        <v>250</v>
      </c>
    </row>
    <row r="166" spans="1:25" s="1" customFormat="1" ht="50.1" customHeight="1">
      <c r="A166" s="485" t="s">
        <v>1229</v>
      </c>
      <c r="B166" s="486" t="s">
        <v>642</v>
      </c>
      <c r="C166" s="486" t="s">
        <v>1026</v>
      </c>
      <c r="D166" s="737" t="s">
        <v>1274</v>
      </c>
      <c r="E166" s="737" t="s">
        <v>1274</v>
      </c>
      <c r="F166" s="502" t="s">
        <v>1124</v>
      </c>
      <c r="G166" s="486" t="s">
        <v>1125</v>
      </c>
      <c r="H166" s="487" t="s">
        <v>1049</v>
      </c>
      <c r="I166" s="487" t="s">
        <v>628</v>
      </c>
      <c r="J166" s="495"/>
      <c r="K166" s="490"/>
      <c r="L166" s="505"/>
      <c r="M166" s="504"/>
      <c r="N166" s="505"/>
      <c r="O166" s="506"/>
      <c r="P166" s="507"/>
      <c r="Q166" s="506"/>
      <c r="R166" s="506"/>
      <c r="S166" s="508"/>
      <c r="T166" s="539"/>
      <c r="U166" s="539"/>
      <c r="V166" s="708"/>
      <c r="X166" s="413"/>
      <c r="Y166" s="413"/>
    </row>
    <row r="167" spans="1:25" s="1" customFormat="1" ht="50.1" customHeight="1">
      <c r="A167" s="485" t="s">
        <v>1230</v>
      </c>
      <c r="B167" s="486" t="s">
        <v>642</v>
      </c>
      <c r="C167" s="486" t="s">
        <v>1026</v>
      </c>
      <c r="D167" s="722" t="s">
        <v>1027</v>
      </c>
      <c r="E167" s="722" t="s">
        <v>1027</v>
      </c>
      <c r="F167" s="502" t="s">
        <v>1126</v>
      </c>
      <c r="G167" s="486" t="s">
        <v>1127</v>
      </c>
      <c r="H167" s="503" t="s">
        <v>1049</v>
      </c>
      <c r="I167" s="503" t="s">
        <v>628</v>
      </c>
      <c r="J167" s="495"/>
      <c r="K167" s="490"/>
      <c r="L167" s="505"/>
      <c r="M167" s="504"/>
      <c r="N167" s="505"/>
      <c r="O167" s="506"/>
      <c r="P167" s="507"/>
      <c r="Q167" s="506"/>
      <c r="R167" s="506"/>
      <c r="S167" s="508"/>
      <c r="T167" s="539"/>
      <c r="U167" s="539"/>
      <c r="V167" s="708"/>
      <c r="X167" s="413"/>
      <c r="Y167" s="413"/>
    </row>
    <row r="168" spans="1:25" s="1" customFormat="1" ht="50.1" customHeight="1">
      <c r="A168" s="485" t="s">
        <v>1231</v>
      </c>
      <c r="B168" s="486" t="s">
        <v>642</v>
      </c>
      <c r="C168" s="486" t="s">
        <v>1026</v>
      </c>
      <c r="D168" s="722" t="s">
        <v>1027</v>
      </c>
      <c r="E168" s="722" t="s">
        <v>1027</v>
      </c>
      <c r="F168" s="502" t="s">
        <v>1128</v>
      </c>
      <c r="G168" s="486" t="s">
        <v>1129</v>
      </c>
      <c r="H168" s="503" t="s">
        <v>875</v>
      </c>
      <c r="I168" s="503" t="s">
        <v>1002</v>
      </c>
      <c r="J168" s="495"/>
      <c r="K168" s="490"/>
      <c r="L168" s="505"/>
      <c r="M168" s="504"/>
      <c r="N168" s="505"/>
      <c r="O168" s="506"/>
      <c r="P168" s="507"/>
      <c r="Q168" s="506"/>
      <c r="R168" s="506"/>
      <c r="S168" s="508"/>
      <c r="T168" s="539"/>
      <c r="U168" s="539"/>
      <c r="V168" s="708"/>
      <c r="X168" s="413"/>
      <c r="Y168" s="413"/>
    </row>
    <row r="169" spans="1:25" ht="50.1" customHeight="1">
      <c r="A169" s="485" t="s">
        <v>1232</v>
      </c>
      <c r="B169" s="486" t="s">
        <v>642</v>
      </c>
      <c r="C169" s="486" t="s">
        <v>1026</v>
      </c>
      <c r="D169" s="722" t="s">
        <v>1027</v>
      </c>
      <c r="E169" s="722" t="s">
        <v>1027</v>
      </c>
      <c r="F169" s="486" t="s">
        <v>1130</v>
      </c>
      <c r="G169" s="486" t="s">
        <v>1131</v>
      </c>
      <c r="H169" s="487" t="s">
        <v>1049</v>
      </c>
      <c r="I169" s="487" t="s">
        <v>628</v>
      </c>
      <c r="J169" s="495"/>
      <c r="K169" s="490"/>
      <c r="L169" s="491"/>
      <c r="M169" s="490"/>
      <c r="N169" s="491"/>
      <c r="O169" s="492"/>
      <c r="P169" s="493"/>
      <c r="Q169" s="492"/>
      <c r="R169" s="492"/>
      <c r="S169" s="508"/>
      <c r="T169" s="539"/>
      <c r="U169" s="539"/>
      <c r="V169" s="706"/>
      <c r="X169" s="413" t="str">
        <f>IF(총괄!$A$3="(","1",RIGHT(총괄!$A$3,LEN(총괄!$A$3)-FIND(":",총괄!$A$3)-1))</f>
        <v>승학터널 민간투자사업(1차:우선)</v>
      </c>
      <c r="Y169" s="413" t="s">
        <v>250</v>
      </c>
    </row>
    <row r="170" spans="1:25" s="1" customFormat="1" ht="50.1" customHeight="1">
      <c r="A170" s="485" t="s">
        <v>1233</v>
      </c>
      <c r="B170" s="486" t="s">
        <v>642</v>
      </c>
      <c r="C170" s="486" t="s">
        <v>1026</v>
      </c>
      <c r="D170" s="722" t="s">
        <v>1056</v>
      </c>
      <c r="E170" s="722" t="s">
        <v>1056</v>
      </c>
      <c r="F170" s="486" t="s">
        <v>1132</v>
      </c>
      <c r="G170" s="486" t="s">
        <v>1133</v>
      </c>
      <c r="H170" s="487" t="s">
        <v>1049</v>
      </c>
      <c r="I170" s="487" t="s">
        <v>628</v>
      </c>
      <c r="J170" s="495"/>
      <c r="K170" s="490"/>
      <c r="L170" s="491"/>
      <c r="M170" s="490"/>
      <c r="N170" s="491"/>
      <c r="O170" s="492"/>
      <c r="P170" s="493"/>
      <c r="Q170" s="492"/>
      <c r="R170" s="492"/>
      <c r="S170" s="508"/>
      <c r="T170" s="539"/>
      <c r="U170" s="539"/>
      <c r="V170" s="706"/>
      <c r="X170" s="413" t="str">
        <f>IF(총괄!$A$3="(","1",RIGHT(총괄!$A$3,LEN(총괄!$A$3)-FIND(":",총괄!$A$3)-1))</f>
        <v>승학터널 민간투자사업(1차:우선)</v>
      </c>
      <c r="Y170" s="413" t="s">
        <v>250</v>
      </c>
    </row>
    <row r="171" spans="1:25" s="1" customFormat="1" ht="50.1" customHeight="1">
      <c r="A171" s="485" t="s">
        <v>1234</v>
      </c>
      <c r="B171" s="486" t="s">
        <v>642</v>
      </c>
      <c r="C171" s="486" t="s">
        <v>1026</v>
      </c>
      <c r="D171" s="722" t="s">
        <v>1027</v>
      </c>
      <c r="E171" s="722" t="s">
        <v>1027</v>
      </c>
      <c r="F171" s="486" t="s">
        <v>1134</v>
      </c>
      <c r="G171" s="486" t="s">
        <v>1135</v>
      </c>
      <c r="H171" s="487" t="s">
        <v>1049</v>
      </c>
      <c r="I171" s="487" t="s">
        <v>628</v>
      </c>
      <c r="J171" s="495"/>
      <c r="K171" s="490"/>
      <c r="L171" s="491"/>
      <c r="M171" s="490"/>
      <c r="N171" s="491"/>
      <c r="O171" s="492"/>
      <c r="P171" s="493"/>
      <c r="Q171" s="492"/>
      <c r="R171" s="492"/>
      <c r="S171" s="508"/>
      <c r="T171" s="539"/>
      <c r="U171" s="539"/>
      <c r="V171" s="706"/>
      <c r="X171" s="413" t="str">
        <f>IF(총괄!$A$3="(","1",RIGHT(총괄!$A$3,LEN(총괄!$A$3)-FIND(":",총괄!$A$3)-1))</f>
        <v>승학터널 민간투자사업(1차:우선)</v>
      </c>
      <c r="Y171" s="413" t="s">
        <v>250</v>
      </c>
    </row>
    <row r="172" spans="1:25" s="1" customFormat="1" ht="50.1" customHeight="1">
      <c r="A172" s="485" t="s">
        <v>1235</v>
      </c>
      <c r="B172" s="486" t="s">
        <v>642</v>
      </c>
      <c r="C172" s="486" t="s">
        <v>1026</v>
      </c>
      <c r="D172" s="722" t="s">
        <v>1027</v>
      </c>
      <c r="E172" s="722" t="s">
        <v>1027</v>
      </c>
      <c r="F172" s="486" t="s">
        <v>1136</v>
      </c>
      <c r="G172" s="486" t="s">
        <v>1137</v>
      </c>
      <c r="H172" s="487" t="s">
        <v>1138</v>
      </c>
      <c r="I172" s="487" t="s">
        <v>275</v>
      </c>
      <c r="J172" s="495"/>
      <c r="K172" s="490"/>
      <c r="L172" s="491"/>
      <c r="M172" s="490"/>
      <c r="N172" s="491"/>
      <c r="O172" s="492"/>
      <c r="P172" s="493"/>
      <c r="Q172" s="492"/>
      <c r="R172" s="492"/>
      <c r="S172" s="508"/>
      <c r="T172" s="539"/>
      <c r="U172" s="539"/>
      <c r="V172" s="706"/>
      <c r="X172" s="413" t="str">
        <f>IF(총괄!$A$3="(","1",RIGHT(총괄!$A$3,LEN(총괄!$A$3)-FIND(":",총괄!$A$3)-1))</f>
        <v>승학터널 민간투자사업(1차:우선)</v>
      </c>
      <c r="Y172" s="413" t="s">
        <v>250</v>
      </c>
    </row>
    <row r="173" spans="1:25" s="1" customFormat="1" ht="50.1" customHeight="1">
      <c r="A173" s="485" t="s">
        <v>1236</v>
      </c>
      <c r="B173" s="486" t="s">
        <v>642</v>
      </c>
      <c r="C173" s="486" t="s">
        <v>1026</v>
      </c>
      <c r="D173" s="722" t="s">
        <v>1027</v>
      </c>
      <c r="E173" s="722" t="s">
        <v>1027</v>
      </c>
      <c r="F173" s="486" t="s">
        <v>1139</v>
      </c>
      <c r="G173" s="486" t="s">
        <v>1140</v>
      </c>
      <c r="H173" s="487" t="s">
        <v>1049</v>
      </c>
      <c r="I173" s="487" t="s">
        <v>628</v>
      </c>
      <c r="J173" s="495"/>
      <c r="K173" s="490"/>
      <c r="L173" s="491"/>
      <c r="M173" s="490"/>
      <c r="N173" s="491"/>
      <c r="O173" s="492"/>
      <c r="P173" s="493"/>
      <c r="Q173" s="492"/>
      <c r="R173" s="492"/>
      <c r="S173" s="508"/>
      <c r="T173" s="539"/>
      <c r="U173" s="539"/>
      <c r="V173" s="706"/>
      <c r="X173" s="413" t="str">
        <f>IF(총괄!$A$3="(","1",RIGHT(총괄!$A$3,LEN(총괄!$A$3)-FIND(":",총괄!$A$3)-1))</f>
        <v>승학터널 민간투자사업(1차:우선)</v>
      </c>
      <c r="Y173" s="413" t="s">
        <v>250</v>
      </c>
    </row>
    <row r="174" spans="1:25" s="1" customFormat="1" ht="50.1" customHeight="1">
      <c r="A174" s="485" t="s">
        <v>1237</v>
      </c>
      <c r="B174" s="486" t="s">
        <v>642</v>
      </c>
      <c r="C174" s="486" t="s">
        <v>1026</v>
      </c>
      <c r="D174" s="722" t="s">
        <v>1027</v>
      </c>
      <c r="E174" s="722" t="s">
        <v>1027</v>
      </c>
      <c r="F174" s="486" t="s">
        <v>1141</v>
      </c>
      <c r="G174" s="486" t="s">
        <v>1142</v>
      </c>
      <c r="H174" s="487" t="s">
        <v>1049</v>
      </c>
      <c r="I174" s="487" t="s">
        <v>628</v>
      </c>
      <c r="J174" s="495"/>
      <c r="K174" s="490"/>
      <c r="L174" s="491"/>
      <c r="M174" s="490"/>
      <c r="N174" s="491"/>
      <c r="O174" s="492"/>
      <c r="P174" s="493"/>
      <c r="Q174" s="492"/>
      <c r="R174" s="492"/>
      <c r="S174" s="508"/>
      <c r="T174" s="539"/>
      <c r="U174" s="539"/>
      <c r="V174" s="706"/>
      <c r="X174" s="413" t="str">
        <f>IF(총괄!$A$3="(","1",RIGHT(총괄!$A$3,LEN(총괄!$A$3)-FIND(":",총괄!$A$3)-1))</f>
        <v>승학터널 민간투자사업(1차:우선)</v>
      </c>
      <c r="Y174" s="413" t="s">
        <v>250</v>
      </c>
    </row>
    <row r="175" spans="1:25" s="1" customFormat="1" ht="50.1" customHeight="1">
      <c r="A175" s="724" t="s">
        <v>1238</v>
      </c>
      <c r="B175" s="486" t="s">
        <v>642</v>
      </c>
      <c r="C175" s="725" t="s">
        <v>1026</v>
      </c>
      <c r="D175" s="736" t="s">
        <v>1027</v>
      </c>
      <c r="E175" s="736" t="s">
        <v>1027</v>
      </c>
      <c r="F175" s="725" t="s">
        <v>1143</v>
      </c>
      <c r="G175" s="725" t="s">
        <v>1144</v>
      </c>
      <c r="H175" s="726" t="s">
        <v>1049</v>
      </c>
      <c r="I175" s="726" t="s">
        <v>1145</v>
      </c>
      <c r="J175" s="734"/>
      <c r="K175" s="727"/>
      <c r="L175" s="728"/>
      <c r="M175" s="727"/>
      <c r="N175" s="728"/>
      <c r="O175" s="729"/>
      <c r="P175" s="730"/>
      <c r="Q175" s="729"/>
      <c r="R175" s="729"/>
      <c r="S175" s="508"/>
      <c r="T175" s="731"/>
      <c r="U175" s="731"/>
      <c r="V175" s="708"/>
      <c r="X175" s="413"/>
      <c r="Y175" s="413"/>
    </row>
    <row r="176" spans="1:25" s="1" customFormat="1" ht="50.1" customHeight="1">
      <c r="A176" s="485" t="s">
        <v>1239</v>
      </c>
      <c r="B176" s="486" t="s">
        <v>642</v>
      </c>
      <c r="C176" s="486" t="s">
        <v>1026</v>
      </c>
      <c r="D176" s="722" t="s">
        <v>1027</v>
      </c>
      <c r="E176" s="722" t="s">
        <v>1027</v>
      </c>
      <c r="F176" s="486" t="s">
        <v>1146</v>
      </c>
      <c r="G176" s="486" t="s">
        <v>1147</v>
      </c>
      <c r="H176" s="487" t="s">
        <v>1049</v>
      </c>
      <c r="I176" s="487" t="s">
        <v>1145</v>
      </c>
      <c r="J176" s="495"/>
      <c r="K176" s="490"/>
      <c r="L176" s="491"/>
      <c r="M176" s="490"/>
      <c r="N176" s="491"/>
      <c r="O176" s="492"/>
      <c r="P176" s="493"/>
      <c r="Q176" s="492"/>
      <c r="R176" s="492"/>
      <c r="S176" s="508"/>
      <c r="T176" s="539"/>
      <c r="U176" s="539"/>
      <c r="V176" s="706"/>
      <c r="X176" s="413" t="str">
        <f>IF(총괄!$A$3="(","1",RIGHT(총괄!$A$3,LEN(총괄!$A$3)-FIND(":",총괄!$A$3)-1))</f>
        <v>승학터널 민간투자사업(1차:우선)</v>
      </c>
      <c r="Y176" s="413" t="s">
        <v>250</v>
      </c>
    </row>
    <row r="177" spans="1:25" s="1" customFormat="1" ht="50.1" customHeight="1">
      <c r="A177" s="724" t="s">
        <v>1240</v>
      </c>
      <c r="B177" s="486" t="s">
        <v>642</v>
      </c>
      <c r="C177" s="725" t="s">
        <v>1026</v>
      </c>
      <c r="D177" s="736" t="s">
        <v>1027</v>
      </c>
      <c r="E177" s="736" t="s">
        <v>1027</v>
      </c>
      <c r="F177" s="725" t="s">
        <v>1148</v>
      </c>
      <c r="G177" s="725" t="s">
        <v>1149</v>
      </c>
      <c r="H177" s="726" t="s">
        <v>1049</v>
      </c>
      <c r="I177" s="726" t="s">
        <v>1145</v>
      </c>
      <c r="J177" s="734"/>
      <c r="K177" s="727"/>
      <c r="L177" s="728"/>
      <c r="M177" s="727"/>
      <c r="N177" s="728"/>
      <c r="O177" s="729"/>
      <c r="P177" s="730"/>
      <c r="Q177" s="729"/>
      <c r="R177" s="729"/>
      <c r="S177" s="508"/>
      <c r="T177" s="731"/>
      <c r="U177" s="731"/>
      <c r="V177" s="708"/>
      <c r="X177" s="413"/>
      <c r="Y177" s="413"/>
    </row>
    <row r="178" spans="1:25" s="1" customFormat="1" ht="50.1" customHeight="1">
      <c r="A178" s="485" t="s">
        <v>1241</v>
      </c>
      <c r="B178" s="486" t="s">
        <v>642</v>
      </c>
      <c r="C178" s="486" t="s">
        <v>1026</v>
      </c>
      <c r="D178" s="722" t="s">
        <v>1027</v>
      </c>
      <c r="E178" s="722" t="s">
        <v>1027</v>
      </c>
      <c r="F178" s="502" t="s">
        <v>1150</v>
      </c>
      <c r="G178" s="486" t="s">
        <v>1151</v>
      </c>
      <c r="H178" s="503" t="s">
        <v>1049</v>
      </c>
      <c r="I178" s="487" t="s">
        <v>1145</v>
      </c>
      <c r="J178" s="495"/>
      <c r="K178" s="490"/>
      <c r="L178" s="491"/>
      <c r="M178" s="490"/>
      <c r="N178" s="491"/>
      <c r="O178" s="492"/>
      <c r="P178" s="493"/>
      <c r="Q178" s="492"/>
      <c r="R178" s="492"/>
      <c r="S178" s="508"/>
      <c r="T178" s="539"/>
      <c r="U178" s="539"/>
      <c r="V178" s="706"/>
      <c r="X178" s="413"/>
      <c r="Y178" s="413"/>
    </row>
    <row r="179" spans="1:25" s="1" customFormat="1" ht="50.1" customHeight="1">
      <c r="A179" s="724" t="s">
        <v>1242</v>
      </c>
      <c r="B179" s="486" t="s">
        <v>642</v>
      </c>
      <c r="C179" s="725" t="s">
        <v>1026</v>
      </c>
      <c r="D179" s="736" t="s">
        <v>1027</v>
      </c>
      <c r="E179" s="736" t="s">
        <v>1027</v>
      </c>
      <c r="F179" s="725" t="s">
        <v>1152</v>
      </c>
      <c r="G179" s="725" t="s">
        <v>1153</v>
      </c>
      <c r="H179" s="726" t="s">
        <v>1049</v>
      </c>
      <c r="I179" s="726" t="s">
        <v>628</v>
      </c>
      <c r="J179" s="734"/>
      <c r="K179" s="727"/>
      <c r="L179" s="728"/>
      <c r="M179" s="727"/>
      <c r="N179" s="728"/>
      <c r="O179" s="729"/>
      <c r="P179" s="730"/>
      <c r="Q179" s="729"/>
      <c r="R179" s="729"/>
      <c r="S179" s="508"/>
      <c r="T179" s="731"/>
      <c r="U179" s="731"/>
      <c r="V179" s="708"/>
      <c r="X179" s="413"/>
      <c r="Y179" s="413"/>
    </row>
    <row r="180" spans="1:25" s="1" customFormat="1" ht="50.1" customHeight="1">
      <c r="A180" s="485" t="s">
        <v>1243</v>
      </c>
      <c r="B180" s="486" t="s">
        <v>642</v>
      </c>
      <c r="C180" s="486" t="s">
        <v>1026</v>
      </c>
      <c r="D180" s="722" t="s">
        <v>1027</v>
      </c>
      <c r="E180" s="722" t="s">
        <v>1027</v>
      </c>
      <c r="F180" s="486" t="s">
        <v>1154</v>
      </c>
      <c r="G180" s="486" t="s">
        <v>1155</v>
      </c>
      <c r="H180" s="487" t="s">
        <v>867</v>
      </c>
      <c r="I180" s="487" t="s">
        <v>628</v>
      </c>
      <c r="J180" s="495"/>
      <c r="K180" s="490"/>
      <c r="L180" s="491"/>
      <c r="M180" s="490"/>
      <c r="N180" s="491"/>
      <c r="O180" s="492"/>
      <c r="P180" s="493"/>
      <c r="Q180" s="492"/>
      <c r="R180" s="492"/>
      <c r="S180" s="508"/>
      <c r="T180" s="539"/>
      <c r="U180" s="539"/>
      <c r="V180" s="706"/>
      <c r="X180" s="413" t="str">
        <f>IF(총괄!$A$3="(","1",RIGHT(총괄!$A$3,LEN(총괄!$A$3)-FIND(":",총괄!$A$3)-1))</f>
        <v>승학터널 민간투자사업(1차:우선)</v>
      </c>
      <c r="Y180" s="413" t="s">
        <v>250</v>
      </c>
    </row>
    <row r="181" spans="1:25" s="1" customFormat="1" ht="50.1" customHeight="1">
      <c r="A181" s="724" t="s">
        <v>1244</v>
      </c>
      <c r="B181" s="486" t="s">
        <v>642</v>
      </c>
      <c r="C181" s="725" t="s">
        <v>1026</v>
      </c>
      <c r="D181" s="736" t="s">
        <v>1027</v>
      </c>
      <c r="E181" s="736" t="s">
        <v>1027</v>
      </c>
      <c r="F181" s="725" t="s">
        <v>1156</v>
      </c>
      <c r="G181" s="725" t="s">
        <v>1157</v>
      </c>
      <c r="H181" s="726" t="s">
        <v>1049</v>
      </c>
      <c r="I181" s="726" t="s">
        <v>628</v>
      </c>
      <c r="J181" s="734"/>
      <c r="K181" s="727"/>
      <c r="L181" s="728"/>
      <c r="M181" s="727"/>
      <c r="N181" s="728"/>
      <c r="O181" s="729"/>
      <c r="P181" s="730"/>
      <c r="Q181" s="729"/>
      <c r="R181" s="729"/>
      <c r="S181" s="508"/>
      <c r="T181" s="731"/>
      <c r="U181" s="731"/>
      <c r="V181" s="708"/>
      <c r="X181" s="413"/>
      <c r="Y181" s="413"/>
    </row>
    <row r="182" spans="1:25" s="1" customFormat="1" ht="50.1" customHeight="1">
      <c r="A182" s="485" t="s">
        <v>1245</v>
      </c>
      <c r="B182" s="486" t="s">
        <v>642</v>
      </c>
      <c r="C182" s="486" t="s">
        <v>1026</v>
      </c>
      <c r="D182" s="722" t="s">
        <v>1027</v>
      </c>
      <c r="E182" s="722" t="s">
        <v>1027</v>
      </c>
      <c r="F182" s="486" t="s">
        <v>994</v>
      </c>
      <c r="G182" s="486" t="s">
        <v>1158</v>
      </c>
      <c r="H182" s="487" t="s">
        <v>1049</v>
      </c>
      <c r="I182" s="487" t="s">
        <v>628</v>
      </c>
      <c r="J182" s="495"/>
      <c r="K182" s="490"/>
      <c r="L182" s="491"/>
      <c r="M182" s="490"/>
      <c r="N182" s="491"/>
      <c r="O182" s="492"/>
      <c r="P182" s="493"/>
      <c r="Q182" s="492"/>
      <c r="R182" s="492"/>
      <c r="S182" s="508"/>
      <c r="T182" s="539"/>
      <c r="U182" s="539"/>
      <c r="V182" s="706"/>
      <c r="X182" s="413" t="str">
        <f>IF(총괄!$A$3="(","1",RIGHT(총괄!$A$3,LEN(총괄!$A$3)-FIND(":",총괄!$A$3)-1))</f>
        <v>승학터널 민간투자사업(1차:우선)</v>
      </c>
      <c r="Y182" s="413" t="s">
        <v>250</v>
      </c>
    </row>
    <row r="183" spans="1:25" s="1" customFormat="1" ht="50.1" customHeight="1">
      <c r="A183" s="724" t="s">
        <v>1246</v>
      </c>
      <c r="B183" s="486" t="s">
        <v>642</v>
      </c>
      <c r="C183" s="725" t="s">
        <v>1026</v>
      </c>
      <c r="D183" s="736" t="s">
        <v>1027</v>
      </c>
      <c r="E183" s="736" t="s">
        <v>1027</v>
      </c>
      <c r="F183" s="725" t="s">
        <v>1159</v>
      </c>
      <c r="G183" s="725" t="s">
        <v>1160</v>
      </c>
      <c r="H183" s="726" t="s">
        <v>1049</v>
      </c>
      <c r="I183" s="726" t="s">
        <v>628</v>
      </c>
      <c r="J183" s="734"/>
      <c r="K183" s="727"/>
      <c r="L183" s="728"/>
      <c r="M183" s="727"/>
      <c r="N183" s="728"/>
      <c r="O183" s="729"/>
      <c r="P183" s="730"/>
      <c r="Q183" s="729"/>
      <c r="R183" s="729"/>
      <c r="S183" s="508"/>
      <c r="T183" s="731"/>
      <c r="U183" s="731"/>
      <c r="V183" s="708"/>
      <c r="X183" s="413"/>
      <c r="Y183" s="413"/>
    </row>
    <row r="184" spans="1:25" s="1" customFormat="1" ht="50.1" customHeight="1">
      <c r="A184" s="485" t="s">
        <v>1247</v>
      </c>
      <c r="B184" s="486" t="s">
        <v>642</v>
      </c>
      <c r="C184" s="486" t="s">
        <v>1026</v>
      </c>
      <c r="D184" s="722" t="s">
        <v>1027</v>
      </c>
      <c r="E184" s="722" t="s">
        <v>1027</v>
      </c>
      <c r="F184" s="502" t="s">
        <v>1161</v>
      </c>
      <c r="G184" s="486" t="s">
        <v>1162</v>
      </c>
      <c r="H184" s="503" t="s">
        <v>1049</v>
      </c>
      <c r="I184" s="503" t="s">
        <v>1145</v>
      </c>
      <c r="J184" s="495"/>
      <c r="K184" s="490"/>
      <c r="L184" s="505"/>
      <c r="M184" s="504"/>
      <c r="N184" s="505"/>
      <c r="O184" s="506"/>
      <c r="P184" s="507"/>
      <c r="Q184" s="506"/>
      <c r="R184" s="506"/>
      <c r="S184" s="508"/>
      <c r="T184" s="539"/>
      <c r="U184" s="539"/>
      <c r="V184" s="708"/>
      <c r="X184" s="413"/>
      <c r="Y184" s="413"/>
    </row>
    <row r="185" spans="1:25" s="1" customFormat="1" ht="50.1" customHeight="1">
      <c r="A185" s="485" t="s">
        <v>1248</v>
      </c>
      <c r="B185" s="486" t="s">
        <v>642</v>
      </c>
      <c r="C185" s="486" t="s">
        <v>1026</v>
      </c>
      <c r="D185" s="722" t="s">
        <v>1027</v>
      </c>
      <c r="E185" s="722" t="s">
        <v>1027</v>
      </c>
      <c r="F185" s="486" t="s">
        <v>1163</v>
      </c>
      <c r="G185" s="486" t="s">
        <v>1164</v>
      </c>
      <c r="H185" s="487" t="s">
        <v>1049</v>
      </c>
      <c r="I185" s="487" t="s">
        <v>628</v>
      </c>
      <c r="J185" s="495"/>
      <c r="K185" s="490"/>
      <c r="L185" s="491"/>
      <c r="M185" s="490"/>
      <c r="N185" s="491"/>
      <c r="O185" s="492"/>
      <c r="P185" s="493"/>
      <c r="Q185" s="492"/>
      <c r="R185" s="492"/>
      <c r="S185" s="508"/>
      <c r="T185" s="539"/>
      <c r="U185" s="539"/>
      <c r="V185" s="706"/>
      <c r="X185" s="413" t="str">
        <f>IF(총괄!$A$3="(","1",RIGHT(총괄!$A$3,LEN(총괄!$A$3)-FIND(":",총괄!$A$3)-1))</f>
        <v>승학터널 민간투자사업(1차:우선)</v>
      </c>
      <c r="Y185" s="413" t="s">
        <v>250</v>
      </c>
    </row>
    <row r="186" spans="1:25" s="1" customFormat="1" ht="50.1" customHeight="1">
      <c r="A186" s="485" t="s">
        <v>1249</v>
      </c>
      <c r="B186" s="486" t="s">
        <v>642</v>
      </c>
      <c r="C186" s="486" t="s">
        <v>1026</v>
      </c>
      <c r="D186" s="722" t="s">
        <v>1027</v>
      </c>
      <c r="E186" s="722" t="s">
        <v>1027</v>
      </c>
      <c r="F186" s="502" t="s">
        <v>1165</v>
      </c>
      <c r="G186" s="486" t="s">
        <v>1166</v>
      </c>
      <c r="H186" s="487" t="s">
        <v>1049</v>
      </c>
      <c r="I186" s="487" t="s">
        <v>628</v>
      </c>
      <c r="J186" s="495"/>
      <c r="K186" s="490"/>
      <c r="L186" s="505"/>
      <c r="M186" s="504"/>
      <c r="N186" s="505"/>
      <c r="O186" s="506"/>
      <c r="P186" s="507"/>
      <c r="Q186" s="506"/>
      <c r="R186" s="506"/>
      <c r="S186" s="508"/>
      <c r="T186" s="539"/>
      <c r="U186" s="539"/>
      <c r="V186" s="708"/>
      <c r="X186" s="413"/>
      <c r="Y186" s="413"/>
    </row>
    <row r="187" spans="1:25" s="1" customFormat="1" ht="50.1" customHeight="1">
      <c r="A187" s="485" t="s">
        <v>1250</v>
      </c>
      <c r="B187" s="486" t="s">
        <v>642</v>
      </c>
      <c r="C187" s="486" t="s">
        <v>1026</v>
      </c>
      <c r="D187" s="722" t="s">
        <v>1027</v>
      </c>
      <c r="E187" s="722" t="s">
        <v>1027</v>
      </c>
      <c r="F187" s="502" t="s">
        <v>1167</v>
      </c>
      <c r="G187" s="486" t="s">
        <v>1168</v>
      </c>
      <c r="H187" s="503" t="s">
        <v>867</v>
      </c>
      <c r="I187" s="503" t="s">
        <v>628</v>
      </c>
      <c r="J187" s="495"/>
      <c r="K187" s="490"/>
      <c r="L187" s="505"/>
      <c r="M187" s="504"/>
      <c r="N187" s="505"/>
      <c r="O187" s="506"/>
      <c r="P187" s="507"/>
      <c r="Q187" s="506"/>
      <c r="R187" s="506"/>
      <c r="S187" s="508"/>
      <c r="T187" s="539"/>
      <c r="U187" s="539"/>
      <c r="V187" s="708"/>
      <c r="X187" s="413"/>
      <c r="Y187" s="413"/>
    </row>
    <row r="188" spans="1:25" s="1" customFormat="1" ht="50.1" customHeight="1">
      <c r="A188" s="485" t="s">
        <v>1251</v>
      </c>
      <c r="B188" s="486" t="s">
        <v>642</v>
      </c>
      <c r="C188" s="486" t="s">
        <v>1026</v>
      </c>
      <c r="D188" s="722" t="s">
        <v>1027</v>
      </c>
      <c r="E188" s="722" t="s">
        <v>1027</v>
      </c>
      <c r="F188" s="502" t="s">
        <v>1169</v>
      </c>
      <c r="G188" s="486" t="s">
        <v>1170</v>
      </c>
      <c r="H188" s="503" t="s">
        <v>1049</v>
      </c>
      <c r="I188" s="503" t="s">
        <v>628</v>
      </c>
      <c r="J188" s="495"/>
      <c r="K188" s="490"/>
      <c r="L188" s="505"/>
      <c r="M188" s="504"/>
      <c r="N188" s="505"/>
      <c r="O188" s="506"/>
      <c r="P188" s="507"/>
      <c r="Q188" s="506"/>
      <c r="R188" s="506"/>
      <c r="S188" s="508"/>
      <c r="T188" s="539"/>
      <c r="U188" s="539"/>
      <c r="V188" s="708"/>
      <c r="X188" s="413"/>
      <c r="Y188" s="413"/>
    </row>
    <row r="189" spans="1:25" ht="50.1" customHeight="1">
      <c r="A189" s="485" t="s">
        <v>1252</v>
      </c>
      <c r="B189" s="486" t="s">
        <v>642</v>
      </c>
      <c r="C189" s="486" t="s">
        <v>1026</v>
      </c>
      <c r="D189" s="722" t="s">
        <v>1027</v>
      </c>
      <c r="E189" s="722" t="s">
        <v>1027</v>
      </c>
      <c r="F189" s="486" t="s">
        <v>1171</v>
      </c>
      <c r="G189" s="486" t="s">
        <v>1172</v>
      </c>
      <c r="H189" s="487" t="s">
        <v>1049</v>
      </c>
      <c r="I189" s="487" t="s">
        <v>628</v>
      </c>
      <c r="J189" s="495"/>
      <c r="K189" s="490"/>
      <c r="L189" s="491"/>
      <c r="M189" s="490"/>
      <c r="N189" s="491"/>
      <c r="O189" s="492"/>
      <c r="P189" s="493"/>
      <c r="Q189" s="492"/>
      <c r="R189" s="492"/>
      <c r="S189" s="508"/>
      <c r="T189" s="539"/>
      <c r="U189" s="539"/>
      <c r="V189" s="706"/>
      <c r="X189" s="413" t="str">
        <f>IF(총괄!$A$3="(","1",RIGHT(총괄!$A$3,LEN(총괄!$A$3)-FIND(":",총괄!$A$3)-1))</f>
        <v>승학터널 민간투자사업(1차:우선)</v>
      </c>
      <c r="Y189" s="413" t="s">
        <v>250</v>
      </c>
    </row>
    <row r="190" spans="1:25" s="1" customFormat="1" ht="50.1" customHeight="1">
      <c r="A190" s="485" t="s">
        <v>1253</v>
      </c>
      <c r="B190" s="486" t="s">
        <v>642</v>
      </c>
      <c r="C190" s="486" t="s">
        <v>1026</v>
      </c>
      <c r="D190" s="722" t="s">
        <v>1027</v>
      </c>
      <c r="E190" s="722" t="s">
        <v>1027</v>
      </c>
      <c r="F190" s="486" t="s">
        <v>1173</v>
      </c>
      <c r="G190" s="486" t="s">
        <v>1174</v>
      </c>
      <c r="H190" s="487" t="s">
        <v>1049</v>
      </c>
      <c r="I190" s="487" t="s">
        <v>628</v>
      </c>
      <c r="J190" s="495"/>
      <c r="K190" s="490"/>
      <c r="L190" s="491"/>
      <c r="M190" s="490"/>
      <c r="N190" s="491"/>
      <c r="O190" s="492"/>
      <c r="P190" s="493"/>
      <c r="Q190" s="492"/>
      <c r="R190" s="492"/>
      <c r="S190" s="508"/>
      <c r="T190" s="539"/>
      <c r="U190" s="539"/>
      <c r="V190" s="706"/>
      <c r="X190" s="413" t="str">
        <f>IF(총괄!$A$3="(","1",RIGHT(총괄!$A$3,LEN(총괄!$A$3)-FIND(":",총괄!$A$3)-1))</f>
        <v>승학터널 민간투자사업(1차:우선)</v>
      </c>
      <c r="Y190" s="413" t="s">
        <v>250</v>
      </c>
    </row>
    <row r="191" spans="1:25" s="1" customFormat="1" ht="50.1" customHeight="1">
      <c r="A191" s="485" t="s">
        <v>1254</v>
      </c>
      <c r="B191" s="486" t="s">
        <v>642</v>
      </c>
      <c r="C191" s="486" t="s">
        <v>1026</v>
      </c>
      <c r="D191" s="722" t="s">
        <v>1027</v>
      </c>
      <c r="E191" s="722" t="s">
        <v>1027</v>
      </c>
      <c r="F191" s="486" t="s">
        <v>1175</v>
      </c>
      <c r="G191" s="486" t="s">
        <v>1176</v>
      </c>
      <c r="H191" s="487" t="s">
        <v>1049</v>
      </c>
      <c r="I191" s="487" t="s">
        <v>628</v>
      </c>
      <c r="J191" s="495"/>
      <c r="K191" s="490"/>
      <c r="L191" s="491"/>
      <c r="M191" s="490"/>
      <c r="N191" s="491"/>
      <c r="O191" s="492"/>
      <c r="P191" s="493"/>
      <c r="Q191" s="492"/>
      <c r="R191" s="492"/>
      <c r="S191" s="508"/>
      <c r="T191" s="539"/>
      <c r="U191" s="539"/>
      <c r="V191" s="706"/>
      <c r="X191" s="413" t="str">
        <f>IF(총괄!$A$3="(","1",RIGHT(총괄!$A$3,LEN(총괄!$A$3)-FIND(":",총괄!$A$3)-1))</f>
        <v>승학터널 민간투자사업(1차:우선)</v>
      </c>
      <c r="Y191" s="413" t="s">
        <v>250</v>
      </c>
    </row>
    <row r="192" spans="1:25" s="1" customFormat="1" ht="50.1" customHeight="1">
      <c r="A192" s="485" t="s">
        <v>1255</v>
      </c>
      <c r="B192" s="486" t="s">
        <v>642</v>
      </c>
      <c r="C192" s="486" t="s">
        <v>1026</v>
      </c>
      <c r="D192" s="722" t="s">
        <v>1027</v>
      </c>
      <c r="E192" s="722" t="s">
        <v>1027</v>
      </c>
      <c r="F192" s="486" t="s">
        <v>1177</v>
      </c>
      <c r="G192" s="486" t="s">
        <v>1178</v>
      </c>
      <c r="H192" s="487" t="s">
        <v>1049</v>
      </c>
      <c r="I192" s="487" t="s">
        <v>628</v>
      </c>
      <c r="J192" s="495"/>
      <c r="K192" s="490"/>
      <c r="L192" s="491"/>
      <c r="M192" s="490"/>
      <c r="N192" s="491"/>
      <c r="O192" s="492"/>
      <c r="P192" s="493"/>
      <c r="Q192" s="492"/>
      <c r="R192" s="492"/>
      <c r="S192" s="508"/>
      <c r="T192" s="539"/>
      <c r="U192" s="539"/>
      <c r="V192" s="706"/>
      <c r="X192" s="413" t="str">
        <f>IF(총괄!$A$3="(","1",RIGHT(총괄!$A$3,LEN(총괄!$A$3)-FIND(":",총괄!$A$3)-1))</f>
        <v>승학터널 민간투자사업(1차:우선)</v>
      </c>
      <c r="Y192" s="413" t="s">
        <v>250</v>
      </c>
    </row>
    <row r="193" spans="1:25" s="1" customFormat="1" ht="50.1" customHeight="1">
      <c r="A193" s="485" t="s">
        <v>1256</v>
      </c>
      <c r="B193" s="486" t="s">
        <v>642</v>
      </c>
      <c r="C193" s="486" t="s">
        <v>1026</v>
      </c>
      <c r="D193" s="722" t="s">
        <v>1027</v>
      </c>
      <c r="E193" s="722" t="s">
        <v>1027</v>
      </c>
      <c r="F193" s="486" t="s">
        <v>1179</v>
      </c>
      <c r="G193" s="486" t="s">
        <v>1180</v>
      </c>
      <c r="H193" s="487" t="s">
        <v>1049</v>
      </c>
      <c r="I193" s="487" t="s">
        <v>628</v>
      </c>
      <c r="J193" s="495"/>
      <c r="K193" s="490"/>
      <c r="L193" s="491"/>
      <c r="M193" s="490"/>
      <c r="N193" s="491"/>
      <c r="O193" s="492"/>
      <c r="P193" s="493"/>
      <c r="Q193" s="492"/>
      <c r="R193" s="492"/>
      <c r="S193" s="508"/>
      <c r="T193" s="539"/>
      <c r="U193" s="539"/>
      <c r="V193" s="706"/>
      <c r="X193" s="413" t="str">
        <f>IF(총괄!$A$3="(","1",RIGHT(총괄!$A$3,LEN(총괄!$A$3)-FIND(":",총괄!$A$3)-1))</f>
        <v>승학터널 민간투자사업(1차:우선)</v>
      </c>
      <c r="Y193" s="413" t="s">
        <v>250</v>
      </c>
    </row>
    <row r="194" spans="1:25" s="1" customFormat="1" ht="50.1" customHeight="1">
      <c r="A194" s="485" t="s">
        <v>1257</v>
      </c>
      <c r="B194" s="486" t="s">
        <v>642</v>
      </c>
      <c r="C194" s="486" t="s">
        <v>1026</v>
      </c>
      <c r="D194" s="722" t="s">
        <v>1027</v>
      </c>
      <c r="E194" s="722" t="s">
        <v>1027</v>
      </c>
      <c r="F194" s="486" t="s">
        <v>1181</v>
      </c>
      <c r="G194" s="486" t="s">
        <v>1182</v>
      </c>
      <c r="H194" s="487" t="s">
        <v>1049</v>
      </c>
      <c r="I194" s="487" t="s">
        <v>628</v>
      </c>
      <c r="J194" s="495"/>
      <c r="K194" s="490"/>
      <c r="L194" s="491"/>
      <c r="M194" s="490"/>
      <c r="N194" s="491"/>
      <c r="O194" s="492"/>
      <c r="P194" s="493"/>
      <c r="Q194" s="492"/>
      <c r="R194" s="492"/>
      <c r="S194" s="508"/>
      <c r="T194" s="539"/>
      <c r="U194" s="539"/>
      <c r="V194" s="706"/>
      <c r="X194" s="413" t="str">
        <f>IF(총괄!$A$3="(","1",RIGHT(총괄!$A$3,LEN(총괄!$A$3)-FIND(":",총괄!$A$3)-1))</f>
        <v>승학터널 민간투자사업(1차:우선)</v>
      </c>
      <c r="Y194" s="413" t="s">
        <v>250</v>
      </c>
    </row>
    <row r="195" spans="1:25" s="1" customFormat="1" ht="50.1" customHeight="1">
      <c r="A195" s="724" t="s">
        <v>1258</v>
      </c>
      <c r="B195" s="486" t="s">
        <v>642</v>
      </c>
      <c r="C195" s="725" t="s">
        <v>1026</v>
      </c>
      <c r="D195" s="736" t="s">
        <v>1027</v>
      </c>
      <c r="E195" s="736" t="s">
        <v>1027</v>
      </c>
      <c r="F195" s="725" t="s">
        <v>1183</v>
      </c>
      <c r="G195" s="725" t="s">
        <v>1184</v>
      </c>
      <c r="H195" s="726" t="s">
        <v>1049</v>
      </c>
      <c r="I195" s="726" t="s">
        <v>628</v>
      </c>
      <c r="J195" s="734"/>
      <c r="K195" s="727"/>
      <c r="L195" s="728"/>
      <c r="M195" s="727"/>
      <c r="N195" s="728"/>
      <c r="O195" s="729"/>
      <c r="P195" s="730"/>
      <c r="Q195" s="729"/>
      <c r="R195" s="729"/>
      <c r="S195" s="508"/>
      <c r="T195" s="731"/>
      <c r="U195" s="731"/>
      <c r="V195" s="708"/>
      <c r="X195" s="413"/>
      <c r="Y195" s="413"/>
    </row>
    <row r="196" spans="1:25" s="1" customFormat="1" ht="50.1" customHeight="1">
      <c r="A196" s="485" t="s">
        <v>1259</v>
      </c>
      <c r="B196" s="486" t="s">
        <v>642</v>
      </c>
      <c r="C196" s="486" t="s">
        <v>1026</v>
      </c>
      <c r="D196" s="722" t="s">
        <v>1027</v>
      </c>
      <c r="E196" s="722" t="s">
        <v>1027</v>
      </c>
      <c r="F196" s="486" t="s">
        <v>1185</v>
      </c>
      <c r="G196" s="486" t="s">
        <v>1186</v>
      </c>
      <c r="H196" s="487" t="s">
        <v>1049</v>
      </c>
      <c r="I196" s="487" t="s">
        <v>628</v>
      </c>
      <c r="J196" s="495"/>
      <c r="K196" s="490"/>
      <c r="L196" s="491"/>
      <c r="M196" s="490"/>
      <c r="N196" s="491"/>
      <c r="O196" s="492"/>
      <c r="P196" s="493"/>
      <c r="Q196" s="492"/>
      <c r="R196" s="492"/>
      <c r="S196" s="508"/>
      <c r="T196" s="539"/>
      <c r="U196" s="539"/>
      <c r="V196" s="706"/>
      <c r="X196" s="413" t="str">
        <f>IF(총괄!$A$3="(","1",RIGHT(총괄!$A$3,LEN(총괄!$A$3)-FIND(":",총괄!$A$3)-1))</f>
        <v>승학터널 민간투자사업(1차:우선)</v>
      </c>
      <c r="Y196" s="413" t="s">
        <v>250</v>
      </c>
    </row>
    <row r="197" spans="1:25" s="1" customFormat="1" ht="50.1" customHeight="1">
      <c r="A197" s="724" t="s">
        <v>1260</v>
      </c>
      <c r="B197" s="486" t="s">
        <v>642</v>
      </c>
      <c r="C197" s="725" t="s">
        <v>1026</v>
      </c>
      <c r="D197" s="736" t="s">
        <v>1187</v>
      </c>
      <c r="E197" s="736" t="s">
        <v>1188</v>
      </c>
      <c r="F197" s="725" t="s">
        <v>1189</v>
      </c>
      <c r="G197" s="725" t="s">
        <v>1190</v>
      </c>
      <c r="H197" s="726" t="s">
        <v>1049</v>
      </c>
      <c r="I197" s="726" t="s">
        <v>628</v>
      </c>
      <c r="J197" s="734"/>
      <c r="K197" s="727"/>
      <c r="L197" s="728"/>
      <c r="M197" s="727"/>
      <c r="N197" s="728"/>
      <c r="O197" s="729"/>
      <c r="P197" s="730"/>
      <c r="Q197" s="729"/>
      <c r="R197" s="729"/>
      <c r="S197" s="508"/>
      <c r="T197" s="731"/>
      <c r="U197" s="731"/>
      <c r="V197" s="708"/>
      <c r="X197" s="413"/>
      <c r="Y197" s="413"/>
    </row>
    <row r="198" spans="1:25" s="1" customFormat="1" ht="50.1" customHeight="1">
      <c r="A198" s="485" t="s">
        <v>1261</v>
      </c>
      <c r="B198" s="486" t="s">
        <v>642</v>
      </c>
      <c r="C198" s="486" t="s">
        <v>1026</v>
      </c>
      <c r="D198" s="722" t="s">
        <v>1187</v>
      </c>
      <c r="E198" s="722" t="s">
        <v>1188</v>
      </c>
      <c r="F198" s="502" t="s">
        <v>1284</v>
      </c>
      <c r="G198" s="486" t="s">
        <v>1191</v>
      </c>
      <c r="H198" s="503" t="s">
        <v>1049</v>
      </c>
      <c r="I198" s="487" t="s">
        <v>628</v>
      </c>
      <c r="J198" s="495"/>
      <c r="K198" s="490"/>
      <c r="L198" s="491"/>
      <c r="M198" s="490"/>
      <c r="N198" s="491"/>
      <c r="O198" s="492"/>
      <c r="P198" s="493"/>
      <c r="Q198" s="492"/>
      <c r="R198" s="492"/>
      <c r="S198" s="508"/>
      <c r="T198" s="539"/>
      <c r="U198" s="539"/>
      <c r="V198" s="706"/>
      <c r="X198" s="413"/>
      <c r="Y198" s="413"/>
    </row>
    <row r="199" spans="1:25" s="1" customFormat="1" ht="50.1" customHeight="1">
      <c r="A199" s="724" t="s">
        <v>1262</v>
      </c>
      <c r="B199" s="486" t="s">
        <v>642</v>
      </c>
      <c r="C199" s="725" t="s">
        <v>1026</v>
      </c>
      <c r="D199" s="736" t="s">
        <v>1027</v>
      </c>
      <c r="E199" s="736" t="s">
        <v>1027</v>
      </c>
      <c r="F199" s="725" t="s">
        <v>1192</v>
      </c>
      <c r="G199" s="725"/>
      <c r="H199" s="726" t="s">
        <v>1049</v>
      </c>
      <c r="I199" s="726" t="s">
        <v>628</v>
      </c>
      <c r="J199" s="734"/>
      <c r="K199" s="727"/>
      <c r="L199" s="728"/>
      <c r="M199" s="727"/>
      <c r="N199" s="728"/>
      <c r="O199" s="729"/>
      <c r="P199" s="730"/>
      <c r="Q199" s="729"/>
      <c r="R199" s="729"/>
      <c r="S199" s="508"/>
      <c r="T199" s="731"/>
      <c r="U199" s="731"/>
      <c r="V199" s="708"/>
      <c r="X199" s="413"/>
      <c r="Y199" s="413"/>
    </row>
    <row r="200" spans="1:25" s="1" customFormat="1" ht="50.1" customHeight="1">
      <c r="A200" s="485" t="s">
        <v>1263</v>
      </c>
      <c r="B200" s="486" t="s">
        <v>642</v>
      </c>
      <c r="C200" s="486" t="s">
        <v>1026</v>
      </c>
      <c r="D200" s="722" t="s">
        <v>1027</v>
      </c>
      <c r="E200" s="722" t="s">
        <v>1027</v>
      </c>
      <c r="F200" s="486" t="s">
        <v>1193</v>
      </c>
      <c r="G200" s="486"/>
      <c r="H200" s="487" t="s">
        <v>1049</v>
      </c>
      <c r="I200" s="487" t="s">
        <v>628</v>
      </c>
      <c r="J200" s="495"/>
      <c r="K200" s="490"/>
      <c r="L200" s="491"/>
      <c r="M200" s="490"/>
      <c r="N200" s="491"/>
      <c r="O200" s="492"/>
      <c r="P200" s="493"/>
      <c r="Q200" s="492"/>
      <c r="R200" s="492"/>
      <c r="S200" s="508"/>
      <c r="T200" s="539"/>
      <c r="U200" s="539"/>
      <c r="V200" s="706"/>
      <c r="X200" s="413" t="str">
        <f>IF(총괄!$A$3="(","1",RIGHT(총괄!$A$3,LEN(총괄!$A$3)-FIND(":",총괄!$A$3)-1))</f>
        <v>승학터널 민간투자사업(1차:우선)</v>
      </c>
      <c r="Y200" s="413" t="s">
        <v>250</v>
      </c>
    </row>
    <row r="201" spans="1:25" s="1" customFormat="1" ht="50.1" customHeight="1">
      <c r="A201" s="724" t="s">
        <v>1264</v>
      </c>
      <c r="B201" s="486" t="s">
        <v>642</v>
      </c>
      <c r="C201" s="725" t="s">
        <v>1026</v>
      </c>
      <c r="D201" s="736" t="s">
        <v>1027</v>
      </c>
      <c r="E201" s="736" t="s">
        <v>1027</v>
      </c>
      <c r="F201" s="725" t="s">
        <v>1194</v>
      </c>
      <c r="G201" s="725"/>
      <c r="H201" s="726" t="s">
        <v>1049</v>
      </c>
      <c r="I201" s="726" t="s">
        <v>628</v>
      </c>
      <c r="J201" s="734"/>
      <c r="K201" s="727"/>
      <c r="L201" s="728"/>
      <c r="M201" s="727"/>
      <c r="N201" s="728"/>
      <c r="O201" s="729"/>
      <c r="P201" s="730"/>
      <c r="Q201" s="729"/>
      <c r="R201" s="729"/>
      <c r="S201" s="508"/>
      <c r="T201" s="731"/>
      <c r="U201" s="731"/>
      <c r="V201" s="708"/>
      <c r="X201" s="413"/>
      <c r="Y201" s="413"/>
    </row>
    <row r="202" spans="1:25" s="1" customFormat="1" ht="50.1" customHeight="1">
      <c r="A202" s="485" t="s">
        <v>1265</v>
      </c>
      <c r="B202" s="486" t="s">
        <v>642</v>
      </c>
      <c r="C202" s="486" t="s">
        <v>1026</v>
      </c>
      <c r="D202" s="722" t="s">
        <v>1187</v>
      </c>
      <c r="E202" s="737" t="s">
        <v>1272</v>
      </c>
      <c r="F202" s="486" t="s">
        <v>806</v>
      </c>
      <c r="G202" s="486" t="s">
        <v>1195</v>
      </c>
      <c r="H202" s="487" t="s">
        <v>890</v>
      </c>
      <c r="I202" s="487" t="s">
        <v>1002</v>
      </c>
      <c r="J202" s="495"/>
      <c r="K202" s="490"/>
      <c r="L202" s="491"/>
      <c r="M202" s="490"/>
      <c r="N202" s="491"/>
      <c r="O202" s="492"/>
      <c r="P202" s="493"/>
      <c r="Q202" s="492"/>
      <c r="R202" s="492"/>
      <c r="S202" s="508"/>
      <c r="T202" s="539"/>
      <c r="U202" s="539"/>
      <c r="V202" s="706"/>
      <c r="X202" s="413" t="str">
        <f>IF(총괄!$A$3="(","1",RIGHT(총괄!$A$3,LEN(총괄!$A$3)-FIND(":",총괄!$A$3)-1))</f>
        <v>승학터널 민간투자사업(1차:우선)</v>
      </c>
      <c r="Y202" s="413" t="s">
        <v>250</v>
      </c>
    </row>
    <row r="203" spans="1:25" s="1" customFormat="1" ht="50.1" customHeight="1">
      <c r="A203" s="724" t="s">
        <v>1266</v>
      </c>
      <c r="B203" s="486" t="s">
        <v>642</v>
      </c>
      <c r="C203" s="725" t="s">
        <v>1026</v>
      </c>
      <c r="D203" s="736" t="s">
        <v>1187</v>
      </c>
      <c r="E203" s="738" t="s">
        <v>1272</v>
      </c>
      <c r="F203" s="725" t="s">
        <v>807</v>
      </c>
      <c r="G203" s="725" t="s">
        <v>1196</v>
      </c>
      <c r="H203" s="726" t="s">
        <v>1197</v>
      </c>
      <c r="I203" s="726" t="s">
        <v>1002</v>
      </c>
      <c r="J203" s="734"/>
      <c r="K203" s="727"/>
      <c r="L203" s="728"/>
      <c r="M203" s="727"/>
      <c r="N203" s="728"/>
      <c r="O203" s="729"/>
      <c r="P203" s="730"/>
      <c r="Q203" s="729"/>
      <c r="R203" s="729"/>
      <c r="S203" s="508"/>
      <c r="T203" s="731"/>
      <c r="U203" s="731"/>
      <c r="V203" s="708"/>
      <c r="X203" s="413"/>
      <c r="Y203" s="413"/>
    </row>
    <row r="204" spans="1:25" s="1" customFormat="1" ht="50.1" customHeight="1">
      <c r="A204" s="485" t="s">
        <v>1267</v>
      </c>
      <c r="B204" s="486" t="s">
        <v>642</v>
      </c>
      <c r="C204" s="486" t="s">
        <v>1026</v>
      </c>
      <c r="D204" s="722" t="s">
        <v>1187</v>
      </c>
      <c r="E204" s="737" t="s">
        <v>1272</v>
      </c>
      <c r="F204" s="502" t="s">
        <v>808</v>
      </c>
      <c r="G204" s="486" t="s">
        <v>1198</v>
      </c>
      <c r="H204" s="503" t="s">
        <v>1049</v>
      </c>
      <c r="I204" s="503" t="s">
        <v>628</v>
      </c>
      <c r="J204" s="495"/>
      <c r="K204" s="490"/>
      <c r="L204" s="505"/>
      <c r="M204" s="504"/>
      <c r="N204" s="505"/>
      <c r="O204" s="506"/>
      <c r="P204" s="507"/>
      <c r="Q204" s="506"/>
      <c r="R204" s="506"/>
      <c r="S204" s="508"/>
      <c r="T204" s="539"/>
      <c r="U204" s="539"/>
      <c r="V204" s="708"/>
      <c r="X204" s="413"/>
      <c r="Y204" s="413"/>
    </row>
    <row r="205" spans="1:25" s="1" customFormat="1" ht="50.1" customHeight="1">
      <c r="A205" s="485" t="s">
        <v>1268</v>
      </c>
      <c r="B205" s="486" t="s">
        <v>642</v>
      </c>
      <c r="C205" s="486" t="s">
        <v>1026</v>
      </c>
      <c r="D205" s="722" t="s">
        <v>1187</v>
      </c>
      <c r="E205" s="722" t="s">
        <v>1188</v>
      </c>
      <c r="F205" s="486" t="s">
        <v>1139</v>
      </c>
      <c r="G205" s="486" t="s">
        <v>1199</v>
      </c>
      <c r="H205" s="487" t="s">
        <v>1049</v>
      </c>
      <c r="I205" s="487" t="s">
        <v>628</v>
      </c>
      <c r="J205" s="495"/>
      <c r="K205" s="490"/>
      <c r="L205" s="491"/>
      <c r="M205" s="490"/>
      <c r="N205" s="491"/>
      <c r="O205" s="492"/>
      <c r="P205" s="493"/>
      <c r="Q205" s="492"/>
      <c r="R205" s="492"/>
      <c r="S205" s="508"/>
      <c r="T205" s="539"/>
      <c r="U205" s="539"/>
      <c r="V205" s="706"/>
      <c r="X205" s="413" t="str">
        <f>IF(총괄!$A$3="(","1",RIGHT(총괄!$A$3,LEN(총괄!$A$3)-FIND(":",총괄!$A$3)-1))</f>
        <v>승학터널 민간투자사업(1차:우선)</v>
      </c>
      <c r="Y205" s="413" t="s">
        <v>250</v>
      </c>
    </row>
    <row r="206" spans="1:25" s="1" customFormat="1" ht="50.1" customHeight="1">
      <c r="A206" s="485" t="s">
        <v>1269</v>
      </c>
      <c r="B206" s="486" t="s">
        <v>642</v>
      </c>
      <c r="C206" s="486" t="s">
        <v>1026</v>
      </c>
      <c r="D206" s="722" t="s">
        <v>1187</v>
      </c>
      <c r="E206" s="722" t="s">
        <v>1188</v>
      </c>
      <c r="F206" s="502" t="s">
        <v>799</v>
      </c>
      <c r="G206" s="486" t="s">
        <v>1200</v>
      </c>
      <c r="H206" s="487" t="s">
        <v>1049</v>
      </c>
      <c r="I206" s="487" t="s">
        <v>628</v>
      </c>
      <c r="J206" s="495"/>
      <c r="K206" s="490"/>
      <c r="L206" s="505"/>
      <c r="M206" s="504"/>
      <c r="N206" s="505"/>
      <c r="O206" s="506"/>
      <c r="P206" s="507"/>
      <c r="Q206" s="506"/>
      <c r="R206" s="506"/>
      <c r="S206" s="508"/>
      <c r="T206" s="539"/>
      <c r="U206" s="539"/>
      <c r="V206" s="708"/>
      <c r="X206" s="413"/>
      <c r="Y206" s="413"/>
    </row>
    <row r="207" spans="1:25" s="1" customFormat="1" ht="50.1" customHeight="1">
      <c r="A207" s="724" t="s">
        <v>1285</v>
      </c>
      <c r="B207" s="725" t="s">
        <v>1300</v>
      </c>
      <c r="C207" s="725" t="s">
        <v>1301</v>
      </c>
      <c r="D207" s="736" t="s">
        <v>1302</v>
      </c>
      <c r="E207" s="736" t="s">
        <v>1302</v>
      </c>
      <c r="F207" s="725" t="s">
        <v>1303</v>
      </c>
      <c r="G207" s="725" t="s">
        <v>1304</v>
      </c>
      <c r="H207" s="726">
        <v>1</v>
      </c>
      <c r="I207" s="726" t="s">
        <v>1305</v>
      </c>
      <c r="J207" s="734"/>
      <c r="K207" s="727"/>
      <c r="L207" s="728"/>
      <c r="M207" s="727"/>
      <c r="N207" s="728"/>
      <c r="O207" s="729"/>
      <c r="P207" s="730"/>
      <c r="Q207" s="729"/>
      <c r="R207" s="729"/>
      <c r="S207" s="508"/>
      <c r="T207" s="731"/>
      <c r="U207" s="731"/>
      <c r="V207" s="708"/>
      <c r="X207" s="413"/>
      <c r="Y207" s="413"/>
    </row>
    <row r="208" spans="1:25" s="1" customFormat="1" ht="50.1" customHeight="1">
      <c r="A208" s="485" t="s">
        <v>1286</v>
      </c>
      <c r="B208" s="486" t="s">
        <v>642</v>
      </c>
      <c r="C208" s="486" t="s">
        <v>1026</v>
      </c>
      <c r="D208" s="722" t="s">
        <v>1027</v>
      </c>
      <c r="E208" s="722" t="s">
        <v>1027</v>
      </c>
      <c r="F208" s="502" t="s">
        <v>1201</v>
      </c>
      <c r="G208" s="486" t="s">
        <v>1202</v>
      </c>
      <c r="H208" s="503" t="s">
        <v>1049</v>
      </c>
      <c r="I208" s="503" t="s">
        <v>628</v>
      </c>
      <c r="J208" s="495"/>
      <c r="K208" s="490"/>
      <c r="L208" s="505"/>
      <c r="M208" s="504"/>
      <c r="N208" s="505"/>
      <c r="O208" s="506"/>
      <c r="P208" s="507"/>
      <c r="Q208" s="506"/>
      <c r="R208" s="506"/>
      <c r="S208" s="508"/>
      <c r="T208" s="539"/>
      <c r="U208" s="539"/>
      <c r="V208" s="708"/>
      <c r="X208" s="413"/>
      <c r="Y208" s="413"/>
    </row>
    <row r="209" spans="1:25" s="1" customFormat="1" ht="50.1" customHeight="1">
      <c r="A209" s="485" t="s">
        <v>1287</v>
      </c>
      <c r="B209" s="486" t="s">
        <v>642</v>
      </c>
      <c r="C209" s="486" t="s">
        <v>1026</v>
      </c>
      <c r="D209" s="722" t="s">
        <v>1027</v>
      </c>
      <c r="E209" s="722" t="s">
        <v>1027</v>
      </c>
      <c r="F209" s="502" t="s">
        <v>1203</v>
      </c>
      <c r="G209" s="486" t="s">
        <v>1204</v>
      </c>
      <c r="H209" s="503" t="s">
        <v>1049</v>
      </c>
      <c r="I209" s="503" t="s">
        <v>628</v>
      </c>
      <c r="J209" s="495"/>
      <c r="K209" s="490"/>
      <c r="L209" s="505"/>
      <c r="M209" s="504"/>
      <c r="N209" s="505"/>
      <c r="O209" s="506"/>
      <c r="P209" s="507"/>
      <c r="Q209" s="506"/>
      <c r="R209" s="506"/>
      <c r="S209" s="508"/>
      <c r="T209" s="539"/>
      <c r="U209" s="539"/>
      <c r="V209" s="708"/>
      <c r="X209" s="413"/>
      <c r="Y209" s="413"/>
    </row>
    <row r="210" spans="1:25" s="1" customFormat="1" ht="50.1" customHeight="1">
      <c r="A210" s="485" t="s">
        <v>1288</v>
      </c>
      <c r="B210" s="486" t="s">
        <v>642</v>
      </c>
      <c r="C210" s="486" t="s">
        <v>643</v>
      </c>
      <c r="D210" s="485" t="s">
        <v>990</v>
      </c>
      <c r="E210" s="496" t="s">
        <v>991</v>
      </c>
      <c r="F210" s="486" t="s">
        <v>1000</v>
      </c>
      <c r="G210" s="486" t="s">
        <v>1001</v>
      </c>
      <c r="H210" s="487">
        <v>8</v>
      </c>
      <c r="I210" s="487" t="s">
        <v>760</v>
      </c>
      <c r="J210" s="495"/>
      <c r="K210" s="490"/>
      <c r="L210" s="491"/>
      <c r="M210" s="490"/>
      <c r="N210" s="491"/>
      <c r="O210" s="492"/>
      <c r="P210" s="493"/>
      <c r="Q210" s="492"/>
      <c r="R210" s="492"/>
      <c r="S210" s="508"/>
      <c r="T210" s="539"/>
      <c r="U210" s="539"/>
      <c r="V210" s="706"/>
      <c r="X210" s="413" t="str">
        <f>IF(총괄!$A$3="(","1",RIGHT(총괄!$A$3,LEN(총괄!$A$3)-FIND(":",총괄!$A$3)-1))</f>
        <v>승학터널 민간투자사업(1차:우선)</v>
      </c>
      <c r="Y210" s="413" t="s">
        <v>250</v>
      </c>
    </row>
    <row r="211" spans="1:25" s="1" customFormat="1" ht="50.1" customHeight="1">
      <c r="A211" s="485" t="s">
        <v>1289</v>
      </c>
      <c r="B211" s="486" t="s">
        <v>642</v>
      </c>
      <c r="C211" s="486" t="s">
        <v>643</v>
      </c>
      <c r="D211" s="485" t="s">
        <v>990</v>
      </c>
      <c r="E211" s="496" t="s">
        <v>991</v>
      </c>
      <c r="F211" s="486" t="s">
        <v>807</v>
      </c>
      <c r="G211" s="486" t="s">
        <v>1004</v>
      </c>
      <c r="H211" s="487">
        <v>43</v>
      </c>
      <c r="I211" s="487" t="s">
        <v>1002</v>
      </c>
      <c r="J211" s="495"/>
      <c r="K211" s="490"/>
      <c r="L211" s="491"/>
      <c r="M211" s="490"/>
      <c r="N211" s="491"/>
      <c r="O211" s="492"/>
      <c r="P211" s="493"/>
      <c r="Q211" s="492"/>
      <c r="R211" s="492"/>
      <c r="S211" s="508"/>
      <c r="T211" s="539"/>
      <c r="U211" s="539"/>
      <c r="V211" s="706"/>
      <c r="X211" s="413" t="str">
        <f>IF(총괄!$A$3="(","1",RIGHT(총괄!$A$3,LEN(총괄!$A$3)-FIND(":",총괄!$A$3)-1))</f>
        <v>승학터널 민간투자사업(1차:우선)</v>
      </c>
      <c r="Y211" s="413" t="s">
        <v>250</v>
      </c>
    </row>
    <row r="212" spans="1:25" s="1" customFormat="1" ht="50.1" customHeight="1">
      <c r="A212" s="485" t="s">
        <v>1290</v>
      </c>
      <c r="B212" s="486" t="s">
        <v>642</v>
      </c>
      <c r="C212" s="486" t="s">
        <v>643</v>
      </c>
      <c r="D212" s="485" t="s">
        <v>990</v>
      </c>
      <c r="E212" s="496" t="s">
        <v>991</v>
      </c>
      <c r="F212" s="486" t="s">
        <v>992</v>
      </c>
      <c r="G212" s="486" t="s">
        <v>1003</v>
      </c>
      <c r="H212" s="723">
        <v>1</v>
      </c>
      <c r="I212" s="487" t="s">
        <v>628</v>
      </c>
      <c r="J212" s="495"/>
      <c r="K212" s="490"/>
      <c r="L212" s="491"/>
      <c r="M212" s="490"/>
      <c r="N212" s="491"/>
      <c r="O212" s="492"/>
      <c r="P212" s="493"/>
      <c r="Q212" s="492"/>
      <c r="R212" s="492"/>
      <c r="S212" s="508"/>
      <c r="T212" s="539"/>
      <c r="U212" s="539"/>
      <c r="V212" s="706"/>
      <c r="X212" s="413" t="str">
        <f>IF(총괄!$A$3="(","1",RIGHT(총괄!$A$3,LEN(총괄!$A$3)-FIND(":",총괄!$A$3)-1))</f>
        <v>승학터널 민간투자사업(1차:우선)</v>
      </c>
      <c r="Y212" s="413" t="s">
        <v>250</v>
      </c>
    </row>
    <row r="213" spans="1:25" s="1" customFormat="1" ht="50.1" customHeight="1">
      <c r="A213" s="485" t="s">
        <v>1291</v>
      </c>
      <c r="B213" s="486" t="s">
        <v>642</v>
      </c>
      <c r="C213" s="486" t="s">
        <v>643</v>
      </c>
      <c r="D213" s="485" t="s">
        <v>990</v>
      </c>
      <c r="E213" s="496" t="s">
        <v>991</v>
      </c>
      <c r="F213" s="486" t="s">
        <v>993</v>
      </c>
      <c r="G213" s="486" t="s">
        <v>1005</v>
      </c>
      <c r="H213" s="723">
        <v>1</v>
      </c>
      <c r="I213" s="487" t="s">
        <v>628</v>
      </c>
      <c r="J213" s="495"/>
      <c r="K213" s="490"/>
      <c r="L213" s="491"/>
      <c r="M213" s="490"/>
      <c r="N213" s="491"/>
      <c r="O213" s="492"/>
      <c r="P213" s="493"/>
      <c r="Q213" s="492"/>
      <c r="R213" s="492"/>
      <c r="S213" s="508"/>
      <c r="T213" s="539"/>
      <c r="U213" s="539"/>
      <c r="V213" s="706"/>
      <c r="X213" s="413" t="str">
        <f>IF(총괄!$A$3="(","1",RIGHT(총괄!$A$3,LEN(총괄!$A$3)-FIND(":",총괄!$A$3)-1))</f>
        <v>승학터널 민간투자사업(1차:우선)</v>
      </c>
      <c r="Y213" s="413" t="s">
        <v>250</v>
      </c>
    </row>
    <row r="214" spans="1:25" s="1" customFormat="1" ht="50.1" customHeight="1">
      <c r="A214" s="485" t="s">
        <v>1292</v>
      </c>
      <c r="B214" s="486" t="s">
        <v>642</v>
      </c>
      <c r="C214" s="486" t="s">
        <v>643</v>
      </c>
      <c r="D214" s="485" t="s">
        <v>990</v>
      </c>
      <c r="E214" s="496" t="s">
        <v>991</v>
      </c>
      <c r="F214" s="486" t="s">
        <v>994</v>
      </c>
      <c r="G214" s="486" t="s">
        <v>1006</v>
      </c>
      <c r="H214" s="723">
        <v>1</v>
      </c>
      <c r="I214" s="487" t="s">
        <v>628</v>
      </c>
      <c r="J214" s="495"/>
      <c r="K214" s="490"/>
      <c r="L214" s="498"/>
      <c r="M214" s="490"/>
      <c r="N214" s="491"/>
      <c r="O214" s="492"/>
      <c r="P214" s="493"/>
      <c r="Q214" s="492"/>
      <c r="R214" s="492"/>
      <c r="S214" s="508"/>
      <c r="T214" s="539"/>
      <c r="U214" s="539"/>
      <c r="V214" s="706"/>
      <c r="X214" s="413" t="str">
        <f>IF(총괄!$A$3="(","1",RIGHT(총괄!$A$3,LEN(총괄!$A$3)-FIND(":",총괄!$A$3)-1))</f>
        <v>승학터널 민간투자사업(1차:우선)</v>
      </c>
      <c r="Y214" s="413" t="s">
        <v>250</v>
      </c>
    </row>
    <row r="215" spans="1:25" s="1" customFormat="1" ht="50.1" customHeight="1">
      <c r="A215" s="485" t="s">
        <v>1293</v>
      </c>
      <c r="B215" s="486" t="s">
        <v>642</v>
      </c>
      <c r="C215" s="486" t="s">
        <v>643</v>
      </c>
      <c r="D215" s="485" t="s">
        <v>990</v>
      </c>
      <c r="E215" s="496" t="s">
        <v>991</v>
      </c>
      <c r="F215" s="486" t="s">
        <v>995</v>
      </c>
      <c r="G215" s="486" t="s">
        <v>1007</v>
      </c>
      <c r="H215" s="723">
        <v>1</v>
      </c>
      <c r="I215" s="487" t="s">
        <v>628</v>
      </c>
      <c r="J215" s="495"/>
      <c r="K215" s="490"/>
      <c r="L215" s="491"/>
      <c r="M215" s="490"/>
      <c r="N215" s="491"/>
      <c r="O215" s="492"/>
      <c r="P215" s="493"/>
      <c r="Q215" s="492"/>
      <c r="R215" s="492"/>
      <c r="S215" s="508"/>
      <c r="T215" s="539"/>
      <c r="U215" s="539"/>
      <c r="V215" s="706"/>
      <c r="X215" s="413" t="str">
        <f>IF(총괄!$A$3="(","1",RIGHT(총괄!$A$3,LEN(총괄!$A$3)-FIND(":",총괄!$A$3)-1))</f>
        <v>승학터널 민간투자사업(1차:우선)</v>
      </c>
      <c r="Y215" s="413" t="s">
        <v>250</v>
      </c>
    </row>
    <row r="216" spans="1:25" s="1" customFormat="1" ht="50.1" customHeight="1">
      <c r="A216" s="485" t="s">
        <v>1294</v>
      </c>
      <c r="B216" s="486" t="s">
        <v>642</v>
      </c>
      <c r="C216" s="486" t="s">
        <v>643</v>
      </c>
      <c r="D216" s="485" t="s">
        <v>990</v>
      </c>
      <c r="E216" s="496" t="s">
        <v>991</v>
      </c>
      <c r="F216" s="486" t="s">
        <v>996</v>
      </c>
      <c r="G216" s="486" t="s">
        <v>1010</v>
      </c>
      <c r="H216" s="487">
        <v>25.5</v>
      </c>
      <c r="I216" s="487" t="s">
        <v>1009</v>
      </c>
      <c r="J216" s="495"/>
      <c r="K216" s="490"/>
      <c r="L216" s="491"/>
      <c r="M216" s="490"/>
      <c r="N216" s="491"/>
      <c r="O216" s="492"/>
      <c r="P216" s="493"/>
      <c r="Q216" s="492"/>
      <c r="R216" s="492"/>
      <c r="S216" s="508"/>
      <c r="T216" s="539"/>
      <c r="U216" s="539"/>
      <c r="V216" s="706"/>
      <c r="X216" s="413" t="str">
        <f>IF(총괄!$A$3="(","1",RIGHT(총괄!$A$3,LEN(총괄!$A$3)-FIND(":",총괄!$A$3)-1))</f>
        <v>승학터널 민간투자사업(1차:우선)</v>
      </c>
      <c r="Y216" s="413" t="s">
        <v>250</v>
      </c>
    </row>
    <row r="217" spans="1:25" s="1" customFormat="1" ht="50.1" customHeight="1">
      <c r="A217" s="724"/>
      <c r="B217" s="486"/>
      <c r="C217" s="486"/>
      <c r="D217" s="485"/>
      <c r="E217" s="496"/>
      <c r="F217" s="725"/>
      <c r="G217" s="725"/>
      <c r="H217" s="726"/>
      <c r="I217" s="726"/>
      <c r="J217" s="495"/>
      <c r="K217" s="490"/>
      <c r="L217" s="728"/>
      <c r="M217" s="727"/>
      <c r="N217" s="728"/>
      <c r="O217" s="729"/>
      <c r="P217" s="730"/>
      <c r="Q217" s="729"/>
      <c r="R217" s="729"/>
      <c r="S217" s="508"/>
      <c r="T217" s="731"/>
      <c r="U217" s="731"/>
      <c r="V217" s="708"/>
      <c r="X217" s="413"/>
      <c r="Y217" s="413"/>
    </row>
    <row r="218" spans="1:25" s="1" customFormat="1" ht="50.1" customHeight="1">
      <c r="A218" s="485" t="s">
        <v>1270</v>
      </c>
      <c r="B218" s="486" t="s">
        <v>642</v>
      </c>
      <c r="C218" s="486" t="s">
        <v>643</v>
      </c>
      <c r="D218" s="485" t="s">
        <v>990</v>
      </c>
      <c r="E218" s="496" t="s">
        <v>991</v>
      </c>
      <c r="F218" s="486" t="s">
        <v>997</v>
      </c>
      <c r="G218" s="486" t="s">
        <v>1010</v>
      </c>
      <c r="H218" s="487">
        <v>51</v>
      </c>
      <c r="I218" s="487" t="s">
        <v>1009</v>
      </c>
      <c r="J218" s="495"/>
      <c r="K218" s="490"/>
      <c r="L218" s="491"/>
      <c r="M218" s="490"/>
      <c r="N218" s="491"/>
      <c r="O218" s="492"/>
      <c r="P218" s="493"/>
      <c r="Q218" s="492"/>
      <c r="R218" s="492"/>
      <c r="S218" s="508"/>
      <c r="T218" s="539"/>
      <c r="U218" s="539"/>
      <c r="V218" s="706"/>
      <c r="X218" s="413" t="str">
        <f>IF(총괄!$A$3="(","1",RIGHT(총괄!$A$3,LEN(총괄!$A$3)-FIND(":",총괄!$A$3)-1))</f>
        <v>승학터널 민간투자사업(1차:우선)</v>
      </c>
      <c r="Y218" s="413" t="s">
        <v>250</v>
      </c>
    </row>
    <row r="219" spans="1:25" s="1" customFormat="1" ht="50.1" customHeight="1">
      <c r="A219" s="724"/>
      <c r="B219" s="486"/>
      <c r="C219" s="486"/>
      <c r="D219" s="485"/>
      <c r="E219" s="496"/>
      <c r="F219" s="725"/>
      <c r="G219" s="725"/>
      <c r="H219" s="726"/>
      <c r="I219" s="726"/>
      <c r="J219" s="495"/>
      <c r="K219" s="490"/>
      <c r="L219" s="728"/>
      <c r="M219" s="727"/>
      <c r="N219" s="728"/>
      <c r="O219" s="729"/>
      <c r="P219" s="730"/>
      <c r="Q219" s="729"/>
      <c r="R219" s="729"/>
      <c r="S219" s="508"/>
      <c r="T219" s="731"/>
      <c r="U219" s="731"/>
      <c r="V219" s="708"/>
      <c r="X219" s="413"/>
      <c r="Y219" s="413"/>
    </row>
    <row r="220" spans="1:25" s="1" customFormat="1" ht="50.1" customHeight="1">
      <c r="A220" s="485" t="s">
        <v>1271</v>
      </c>
      <c r="B220" s="486" t="s">
        <v>642</v>
      </c>
      <c r="C220" s="486" t="s">
        <v>643</v>
      </c>
      <c r="D220" s="485" t="s">
        <v>990</v>
      </c>
      <c r="E220" s="496" t="s">
        <v>991</v>
      </c>
      <c r="F220" s="486" t="s">
        <v>998</v>
      </c>
      <c r="G220" s="486" t="s">
        <v>1010</v>
      </c>
      <c r="H220" s="487">
        <v>51</v>
      </c>
      <c r="I220" s="487" t="s">
        <v>1009</v>
      </c>
      <c r="J220" s="495"/>
      <c r="K220" s="490"/>
      <c r="L220" s="491"/>
      <c r="M220" s="490"/>
      <c r="N220" s="491"/>
      <c r="O220" s="492"/>
      <c r="P220" s="493"/>
      <c r="Q220" s="492"/>
      <c r="R220" s="492"/>
      <c r="S220" s="508"/>
      <c r="T220" s="539"/>
      <c r="U220" s="539"/>
      <c r="V220" s="706"/>
      <c r="X220" s="413" t="str">
        <f>IF(총괄!$A$3="(","1",RIGHT(총괄!$A$3,LEN(총괄!$A$3)-FIND(":",총괄!$A$3)-1))</f>
        <v>승학터널 민간투자사업(1차:우선)</v>
      </c>
      <c r="Y220" s="413" t="s">
        <v>250</v>
      </c>
    </row>
    <row r="221" spans="1:25" s="1" customFormat="1" ht="50.1" customHeight="1">
      <c r="A221" s="724"/>
      <c r="B221" s="486"/>
      <c r="C221" s="486"/>
      <c r="D221" s="485"/>
      <c r="E221" s="496"/>
      <c r="F221" s="725"/>
      <c r="G221" s="725"/>
      <c r="H221" s="726"/>
      <c r="I221" s="726"/>
      <c r="J221" s="495"/>
      <c r="K221" s="490"/>
      <c r="L221" s="728"/>
      <c r="M221" s="727"/>
      <c r="N221" s="728"/>
      <c r="O221" s="729"/>
      <c r="P221" s="730"/>
      <c r="Q221" s="729"/>
      <c r="R221" s="729"/>
      <c r="S221" s="508"/>
      <c r="T221" s="731"/>
      <c r="U221" s="731"/>
      <c r="V221" s="708"/>
      <c r="X221" s="413"/>
      <c r="Y221" s="413"/>
    </row>
    <row r="222" spans="1:25" s="1" customFormat="1" ht="50.1" customHeight="1">
      <c r="A222" s="485" t="s">
        <v>1295</v>
      </c>
      <c r="B222" s="486" t="s">
        <v>642</v>
      </c>
      <c r="C222" s="486" t="s">
        <v>643</v>
      </c>
      <c r="D222" s="485" t="s">
        <v>990</v>
      </c>
      <c r="E222" s="496" t="s">
        <v>991</v>
      </c>
      <c r="F222" s="486" t="s">
        <v>999</v>
      </c>
      <c r="G222" s="486" t="s">
        <v>1010</v>
      </c>
      <c r="H222" s="487">
        <v>58.2</v>
      </c>
      <c r="I222" s="487" t="s">
        <v>1009</v>
      </c>
      <c r="J222" s="495"/>
      <c r="K222" s="490"/>
      <c r="L222" s="491"/>
      <c r="M222" s="490"/>
      <c r="N222" s="491"/>
      <c r="O222" s="492"/>
      <c r="P222" s="493"/>
      <c r="Q222" s="492"/>
      <c r="R222" s="492"/>
      <c r="S222" s="508"/>
      <c r="T222" s="539"/>
      <c r="U222" s="539"/>
      <c r="V222" s="706"/>
      <c r="X222" s="413" t="str">
        <f>IF(총괄!$A$3="(","1",RIGHT(총괄!$A$3,LEN(총괄!$A$3)-FIND(":",총괄!$A$3)-1))</f>
        <v>승학터널 민간투자사업(1차:우선)</v>
      </c>
      <c r="Y222" s="413" t="s">
        <v>250</v>
      </c>
    </row>
    <row r="223" spans="1:25" s="1" customFormat="1" ht="50.1" customHeight="1">
      <c r="A223" s="724"/>
      <c r="B223" s="486"/>
      <c r="C223" s="486"/>
      <c r="D223" s="485"/>
      <c r="E223" s="496"/>
      <c r="F223" s="725"/>
      <c r="G223" s="725"/>
      <c r="H223" s="726"/>
      <c r="I223" s="726"/>
      <c r="J223" s="495"/>
      <c r="K223" s="490"/>
      <c r="L223" s="728"/>
      <c r="M223" s="727"/>
      <c r="N223" s="728"/>
      <c r="O223" s="729"/>
      <c r="P223" s="730"/>
      <c r="Q223" s="729"/>
      <c r="R223" s="729"/>
      <c r="S223" s="508"/>
      <c r="T223" s="731"/>
      <c r="U223" s="731"/>
      <c r="V223" s="708"/>
      <c r="X223" s="413"/>
      <c r="Y223" s="413"/>
    </row>
    <row r="224" spans="1:25" ht="50.1" customHeight="1">
      <c r="A224" s="485" t="s">
        <v>1296</v>
      </c>
      <c r="B224" s="486" t="s">
        <v>642</v>
      </c>
      <c r="C224" s="486" t="s">
        <v>643</v>
      </c>
      <c r="D224" s="485" t="s">
        <v>990</v>
      </c>
      <c r="E224" s="496" t="s">
        <v>991</v>
      </c>
      <c r="F224" s="486" t="s">
        <v>1008</v>
      </c>
      <c r="G224" s="486" t="s">
        <v>1010</v>
      </c>
      <c r="H224" s="487">
        <v>58.2</v>
      </c>
      <c r="I224" s="487" t="s">
        <v>1009</v>
      </c>
      <c r="J224" s="495"/>
      <c r="K224" s="490"/>
      <c r="L224" s="491"/>
      <c r="M224" s="490"/>
      <c r="N224" s="491"/>
      <c r="O224" s="492"/>
      <c r="P224" s="493"/>
      <c r="Q224" s="492"/>
      <c r="R224" s="492"/>
      <c r="S224" s="508"/>
      <c r="T224" s="539"/>
      <c r="U224" s="539"/>
      <c r="V224" s="709"/>
      <c r="X224" s="413" t="str">
        <f>IF(총괄!$A$3="(","1",RIGHT(총괄!$A$3,LEN(총괄!$A$3)-FIND(":",총괄!$A$3)-1))</f>
        <v>승학터널 민간투자사업(1차:우선)</v>
      </c>
      <c r="Y224" s="413" t="s">
        <v>250</v>
      </c>
    </row>
    <row r="225" spans="1:27" ht="50.1" customHeight="1">
      <c r="A225" s="485"/>
      <c r="B225" s="486"/>
      <c r="C225" s="486"/>
      <c r="D225" s="485"/>
      <c r="E225" s="496"/>
      <c r="F225" s="486"/>
      <c r="G225" s="486"/>
      <c r="H225" s="487"/>
      <c r="I225" s="487"/>
      <c r="J225" s="495"/>
      <c r="K225" s="490"/>
      <c r="L225" s="728"/>
      <c r="M225" s="727"/>
      <c r="N225" s="728"/>
      <c r="O225" s="492"/>
      <c r="P225" s="493"/>
      <c r="Q225" s="492"/>
      <c r="R225" s="492"/>
      <c r="S225" s="508"/>
      <c r="T225" s="539"/>
      <c r="U225" s="539"/>
      <c r="V225" s="706"/>
      <c r="X225" s="413" t="str">
        <f>IF(총괄!$A$3="(","1",RIGHT(총괄!$A$3,LEN(총괄!$A$3)-FIND(":",총괄!$A$3)-1))</f>
        <v>승학터널 민간투자사업(1차:우선)</v>
      </c>
      <c r="Y225" s="413" t="s">
        <v>250</v>
      </c>
    </row>
    <row r="226" spans="1:27" s="1" customFormat="1" ht="50.1" customHeight="1">
      <c r="A226" s="485" t="s">
        <v>1297</v>
      </c>
      <c r="B226" s="486" t="s">
        <v>642</v>
      </c>
      <c r="C226" s="486" t="s">
        <v>643</v>
      </c>
      <c r="D226" s="485" t="s">
        <v>990</v>
      </c>
      <c r="E226" s="496" t="s">
        <v>991</v>
      </c>
      <c r="F226" s="486" t="s">
        <v>778</v>
      </c>
      <c r="G226" s="486" t="s">
        <v>1011</v>
      </c>
      <c r="H226" s="487">
        <v>8.1999999999999993</v>
      </c>
      <c r="I226" s="487" t="s">
        <v>1012</v>
      </c>
      <c r="J226" s="495"/>
      <c r="K226" s="490"/>
      <c r="L226" s="491"/>
      <c r="M226" s="490"/>
      <c r="N226" s="491"/>
      <c r="O226" s="492"/>
      <c r="P226" s="493"/>
      <c r="Q226" s="492"/>
      <c r="R226" s="492"/>
      <c r="S226" s="508"/>
      <c r="T226" s="539"/>
      <c r="U226" s="539"/>
      <c r="V226" s="706"/>
      <c r="X226" s="413" t="str">
        <f>IF(총괄!$A$3="(","1",RIGHT(총괄!$A$3,LEN(총괄!$A$3)-FIND(":",총괄!$A$3)-1))</f>
        <v>승학터널 민간투자사업(1차:우선)</v>
      </c>
      <c r="Y226" s="413" t="s">
        <v>250</v>
      </c>
    </row>
    <row r="227" spans="1:27" s="1" customFormat="1" ht="50.1" customHeight="1">
      <c r="A227" s="485" t="s">
        <v>1298</v>
      </c>
      <c r="B227" s="486" t="s">
        <v>642</v>
      </c>
      <c r="C227" s="486" t="s">
        <v>643</v>
      </c>
      <c r="D227" s="485" t="s">
        <v>990</v>
      </c>
      <c r="E227" s="496" t="s">
        <v>991</v>
      </c>
      <c r="F227" s="486" t="s">
        <v>1013</v>
      </c>
      <c r="G227" s="486" t="s">
        <v>1014</v>
      </c>
      <c r="H227" s="487">
        <v>1</v>
      </c>
      <c r="I227" s="487" t="s">
        <v>1015</v>
      </c>
      <c r="J227" s="495"/>
      <c r="K227" s="490"/>
      <c r="L227" s="491"/>
      <c r="M227" s="490"/>
      <c r="N227" s="491"/>
      <c r="O227" s="492"/>
      <c r="P227" s="493"/>
      <c r="Q227" s="492"/>
      <c r="R227" s="492"/>
      <c r="S227" s="508"/>
      <c r="T227" s="539"/>
      <c r="U227" s="539"/>
      <c r="V227" s="706"/>
      <c r="X227" s="413" t="str">
        <f>IF(총괄!$A$3="(","1",RIGHT(총괄!$A$3,LEN(총괄!$A$3)-FIND(":",총괄!$A$3)-1))</f>
        <v>승학터널 민간투자사업(1차:우선)</v>
      </c>
      <c r="Y227" s="413" t="s">
        <v>250</v>
      </c>
    </row>
    <row r="228" spans="1:27" s="1" customFormat="1" ht="50.1" customHeight="1">
      <c r="A228" s="485" t="s">
        <v>1299</v>
      </c>
      <c r="B228" s="486" t="s">
        <v>642</v>
      </c>
      <c r="C228" s="486" t="s">
        <v>643</v>
      </c>
      <c r="D228" s="485" t="s">
        <v>990</v>
      </c>
      <c r="E228" s="496" t="s">
        <v>991</v>
      </c>
      <c r="F228" s="486" t="s">
        <v>76</v>
      </c>
      <c r="G228" s="486"/>
      <c r="H228" s="487">
        <v>1</v>
      </c>
      <c r="I228" s="487" t="s">
        <v>1015</v>
      </c>
      <c r="J228" s="495"/>
      <c r="K228" s="490"/>
      <c r="L228" s="491"/>
      <c r="M228" s="490"/>
      <c r="N228" s="491"/>
      <c r="O228" s="492"/>
      <c r="P228" s="493"/>
      <c r="Q228" s="492"/>
      <c r="R228" s="492"/>
      <c r="S228" s="508"/>
      <c r="T228" s="539"/>
      <c r="U228" s="539"/>
      <c r="V228" s="706"/>
      <c r="X228" s="413" t="str">
        <f>IF(총괄!$A$3="(","1",RIGHT(총괄!$A$3,LEN(총괄!$A$3)-FIND(":",총괄!$A$3)-1))</f>
        <v>승학터널 민간투자사업(1차:우선)</v>
      </c>
      <c r="Y228" s="413" t="s">
        <v>250</v>
      </c>
    </row>
    <row r="229" spans="1:27" s="1" customFormat="1" ht="50.1" customHeight="1">
      <c r="A229" s="485"/>
      <c r="B229" s="486"/>
      <c r="C229" s="486"/>
      <c r="D229" s="496"/>
      <c r="E229" s="496"/>
      <c r="F229" s="486"/>
      <c r="G229" s="486"/>
      <c r="H229" s="487"/>
      <c r="I229" s="487"/>
      <c r="J229" s="495"/>
      <c r="K229" s="490"/>
      <c r="L229" s="491"/>
      <c r="M229" s="490"/>
      <c r="N229" s="491"/>
      <c r="O229" s="492"/>
      <c r="P229" s="493"/>
      <c r="Q229" s="492"/>
      <c r="R229" s="492"/>
      <c r="S229" s="508"/>
      <c r="T229" s="539"/>
      <c r="U229" s="539"/>
      <c r="V229" s="706"/>
      <c r="X229" s="413" t="str">
        <f>IF(총괄!$A$3="(","1",RIGHT(총괄!$A$3,LEN(총괄!$A$3)-FIND(":",총괄!$A$3)-1))</f>
        <v>승학터널 민간투자사업(1차:우선)</v>
      </c>
      <c r="Y229" s="413" t="s">
        <v>250</v>
      </c>
    </row>
    <row r="230" spans="1:27" s="1" customFormat="1" ht="50.1" customHeight="1">
      <c r="A230" s="485"/>
      <c r="B230" s="486"/>
      <c r="C230" s="486"/>
      <c r="D230" s="496"/>
      <c r="E230" s="496"/>
      <c r="F230" s="486"/>
      <c r="G230" s="486"/>
      <c r="H230" s="487"/>
      <c r="I230" s="487"/>
      <c r="J230" s="495"/>
      <c r="K230" s="490"/>
      <c r="L230" s="491"/>
      <c r="M230" s="490"/>
      <c r="N230" s="491"/>
      <c r="O230" s="492"/>
      <c r="P230" s="493"/>
      <c r="Q230" s="492"/>
      <c r="R230" s="492"/>
      <c r="S230" s="508"/>
      <c r="T230" s="539"/>
      <c r="U230" s="539"/>
      <c r="V230" s="706"/>
      <c r="X230" s="413" t="str">
        <f>IF(총괄!$A$3="(","1",RIGHT(총괄!$A$3,LEN(총괄!$A$3)-FIND(":",총괄!$A$3)-1))</f>
        <v>승학터널 민간투자사업(1차:우선)</v>
      </c>
      <c r="Y230" s="413" t="s">
        <v>250</v>
      </c>
    </row>
    <row r="231" spans="1:27" s="1" customFormat="1" ht="50.1" customHeight="1">
      <c r="A231" s="485"/>
      <c r="B231" s="486"/>
      <c r="C231" s="486"/>
      <c r="D231" s="496"/>
      <c r="E231" s="496"/>
      <c r="F231" s="486"/>
      <c r="G231" s="486"/>
      <c r="H231" s="487"/>
      <c r="I231" s="487"/>
      <c r="J231" s="495"/>
      <c r="K231" s="490"/>
      <c r="L231" s="491"/>
      <c r="M231" s="490"/>
      <c r="N231" s="491"/>
      <c r="O231" s="492"/>
      <c r="P231" s="493"/>
      <c r="Q231" s="492"/>
      <c r="R231" s="492"/>
      <c r="S231" s="508"/>
      <c r="T231" s="539"/>
      <c r="U231" s="539"/>
      <c r="V231" s="706"/>
      <c r="X231" s="413" t="str">
        <f>IF(총괄!$A$3="(","1",RIGHT(총괄!$A$3,LEN(총괄!$A$3)-FIND(":",총괄!$A$3)-1))</f>
        <v>승학터널 민간투자사업(1차:우선)</v>
      </c>
      <c r="Y231" s="413" t="s">
        <v>250</v>
      </c>
    </row>
    <row r="232" spans="1:27" s="1" customFormat="1" ht="50.1" customHeight="1">
      <c r="A232" s="485"/>
      <c r="B232" s="486"/>
      <c r="C232" s="486"/>
      <c r="D232" s="496"/>
      <c r="E232" s="496"/>
      <c r="F232" s="486"/>
      <c r="G232" s="486"/>
      <c r="H232" s="487"/>
      <c r="I232" s="487"/>
      <c r="J232" s="495"/>
      <c r="K232" s="490"/>
      <c r="L232" s="498"/>
      <c r="M232" s="490"/>
      <c r="N232" s="491"/>
      <c r="O232" s="492"/>
      <c r="P232" s="493"/>
      <c r="Q232" s="492"/>
      <c r="R232" s="492"/>
      <c r="S232" s="508"/>
      <c r="T232" s="539"/>
      <c r="U232" s="539"/>
      <c r="V232" s="706"/>
      <c r="X232" s="413" t="str">
        <f>IF(총괄!$A$3="(","1",RIGHT(총괄!$A$3,LEN(총괄!$A$3)-FIND(":",총괄!$A$3)-1))</f>
        <v>승학터널 민간투자사업(1차:우선)</v>
      </c>
      <c r="Y232" s="413" t="s">
        <v>250</v>
      </c>
      <c r="AA232" s="1">
        <v>175</v>
      </c>
    </row>
    <row r="233" spans="1:27" ht="50.1" customHeight="1">
      <c r="A233" s="485"/>
      <c r="B233" s="486"/>
      <c r="C233" s="486"/>
      <c r="D233" s="494"/>
      <c r="E233" s="494"/>
      <c r="F233" s="486"/>
      <c r="G233" s="486"/>
      <c r="H233" s="487"/>
      <c r="I233" s="487"/>
      <c r="J233" s="495"/>
      <c r="K233" s="490"/>
      <c r="L233" s="491"/>
      <c r="M233" s="490"/>
      <c r="N233" s="491"/>
      <c r="O233" s="492"/>
      <c r="P233" s="493"/>
      <c r="Q233" s="492"/>
      <c r="R233" s="492"/>
      <c r="S233" s="508"/>
      <c r="T233" s="539"/>
      <c r="U233" s="539"/>
      <c r="V233" s="709"/>
      <c r="X233" s="413" t="str">
        <f>IF(총괄!$A$3="(","1",RIGHT(총괄!$A$3,LEN(총괄!$A$3)-FIND(":",총괄!$A$3)-1))</f>
        <v>승학터널 민간투자사업(1차:우선)</v>
      </c>
      <c r="Y233" s="413" t="s">
        <v>250</v>
      </c>
      <c r="AA233">
        <v>176</v>
      </c>
    </row>
    <row r="234" spans="1:27" ht="50.1" customHeight="1">
      <c r="A234" s="485"/>
      <c r="B234" s="486"/>
      <c r="C234" s="486"/>
      <c r="D234" s="496"/>
      <c r="E234" s="494"/>
      <c r="F234" s="486"/>
      <c r="G234" s="486"/>
      <c r="H234" s="487"/>
      <c r="I234" s="487"/>
      <c r="J234" s="495"/>
      <c r="K234" s="490"/>
      <c r="L234" s="491"/>
      <c r="M234" s="490"/>
      <c r="N234" s="491"/>
      <c r="O234" s="492"/>
      <c r="P234" s="493"/>
      <c r="Q234" s="492"/>
      <c r="R234" s="492"/>
      <c r="S234" s="508"/>
      <c r="T234" s="539"/>
      <c r="U234" s="539"/>
      <c r="V234" s="706"/>
      <c r="X234" s="413" t="str">
        <f>IF(총괄!$A$3="(","1",RIGHT(총괄!$A$3,LEN(총괄!$A$3)-FIND(":",총괄!$A$3)-1))</f>
        <v>승학터널 민간투자사업(1차:우선)</v>
      </c>
      <c r="Y234" s="413" t="s">
        <v>250</v>
      </c>
      <c r="AA234">
        <v>177</v>
      </c>
    </row>
  </sheetData>
  <sheetProtection formatCells="0" formatColumns="0" formatRows="0" insertColumns="0" insertRows="0" insertHyperlinks="0" deleteColumns="0" deleteRows="0" sort="0" autoFilter="0" pivotTables="0"/>
  <autoFilter ref="A4:V225" xr:uid="{00000000-0009-0000-0000-000006000000}"/>
  <phoneticPr fontId="67" type="noConversion"/>
  <conditionalFormatting sqref="J1:J1048576">
    <cfRule type="expression" dxfId="28" priority="210">
      <formula>COUNTIF($J1,"*총합*")</formula>
    </cfRule>
    <cfRule type="expression" dxfId="27" priority="211">
      <formula>COUNTIF($J1,"*요약*")</formula>
    </cfRule>
    <cfRule type="expression" dxfId="26" priority="212">
      <formula>COUNTIF($J1,"*합계*")</formula>
    </cfRule>
  </conditionalFormatting>
  <conditionalFormatting sqref="T1:U1048576">
    <cfRule type="expression" dxfId="25" priority="4">
      <formula>COUNTIF($U1,"*협의*")</formula>
    </cfRule>
    <cfRule type="expression" dxfId="24" priority="5">
      <formula>COUNTIF($U1,"*수용*")</formula>
    </cfRule>
  </conditionalFormatting>
  <printOptions horizontalCentered="1"/>
  <pageMargins left="0.15748031496062992" right="0.19685039370078741" top="0.19685039370078741" bottom="0.19685039370078741" header="0.39370078740157483" footer="0.11811023622047245"/>
  <pageSetup paperSize="9" scale="84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rowBreaks count="1" manualBreakCount="1">
    <brk id="69" max="45" man="1"/>
  </rowBreaks>
  <colBreaks count="1" manualBreakCount="1">
    <brk id="14" max="159" man="1"/>
  </colBreaks>
  <ignoredErrors>
    <ignoredError sqref="A2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1" tint="0.249977111117893"/>
    <pageSetUpPr fitToPage="1"/>
  </sheetPr>
  <dimension ref="A1:AW51"/>
  <sheetViews>
    <sheetView view="pageBreakPreview" zoomScale="70" zoomScaleSheetLayoutView="70" workbookViewId="0">
      <pane ySplit="4" topLeftCell="A29" activePane="bottomLeft" state="frozen"/>
      <selection activeCell="G5" sqref="G5"/>
      <selection pane="bottomLeft" activeCell="O10" sqref="A10:O11"/>
    </sheetView>
  </sheetViews>
  <sheetFormatPr defaultRowHeight="16.5"/>
  <cols>
    <col min="1" max="1" width="7.5546875" style="15" customWidth="1"/>
    <col min="2" max="3" width="6.33203125" style="15" bestFit="1" customWidth="1"/>
    <col min="4" max="5" width="9.21875" style="15" bestFit="1" customWidth="1"/>
    <col min="6" max="6" width="6.21875" style="42" bestFit="1" customWidth="1"/>
    <col min="7" max="7" width="7.77734375" style="15" bestFit="1" customWidth="1"/>
    <col min="8" max="8" width="1.88671875" style="11" hidden="1" customWidth="1"/>
    <col min="9" max="9" width="9.109375" style="11" hidden="1" customWidth="1"/>
    <col min="10" max="10" width="7.6640625" style="11" hidden="1" customWidth="1"/>
    <col min="11" max="11" width="5.109375" style="16" hidden="1" customWidth="1"/>
    <col min="12" max="12" width="8.6640625" style="39" bestFit="1" customWidth="1"/>
    <col min="13" max="13" width="4" style="39" bestFit="1" customWidth="1"/>
    <col min="14" max="14" width="7.77734375" style="15" bestFit="1" customWidth="1"/>
    <col min="15" max="16" width="9.109375" style="60" bestFit="1" customWidth="1"/>
    <col min="17" max="17" width="7.77734375" style="30" bestFit="1" customWidth="1"/>
    <col min="18" max="18" width="7.77734375" style="17" bestFit="1" customWidth="1"/>
    <col min="19" max="19" width="7.77734375" style="30" bestFit="1" customWidth="1"/>
    <col min="20" max="20" width="7.77734375" style="17" bestFit="1" customWidth="1"/>
    <col min="21" max="21" width="7.77734375" style="30" bestFit="1" customWidth="1"/>
    <col min="22" max="22" width="7.77734375" style="17" bestFit="1" customWidth="1"/>
    <col min="23" max="23" width="7.77734375" style="30" bestFit="1" customWidth="1"/>
    <col min="24" max="25" width="7.77734375" style="31" bestFit="1" customWidth="1"/>
    <col min="26" max="26" width="12.77734375" style="45" bestFit="1" customWidth="1"/>
    <col min="27" max="27" width="7.88671875" style="13" hidden="1" customWidth="1"/>
    <col min="28" max="28" width="8.6640625" style="13" hidden="1" customWidth="1"/>
    <col min="29" max="29" width="13.44140625" style="32" hidden="1" customWidth="1"/>
    <col min="30" max="30" width="10.6640625" style="26" bestFit="1" customWidth="1"/>
    <col min="31" max="31" width="13.44140625" style="23" bestFit="1" customWidth="1"/>
    <col min="32" max="32" width="7.5546875" style="36" bestFit="1" customWidth="1"/>
    <col min="33" max="33" width="20.6640625" style="36" bestFit="1" customWidth="1"/>
    <col min="34" max="34" width="13.5546875" style="21" bestFit="1" customWidth="1"/>
    <col min="35" max="35" width="10.6640625" style="21" customWidth="1"/>
    <col min="36" max="36" width="8.88671875" style="36" bestFit="1" customWidth="1"/>
    <col min="37" max="38" width="7.5546875" style="36" bestFit="1" customWidth="1"/>
    <col min="39" max="39" width="9.21875" style="14" bestFit="1" customWidth="1"/>
    <col min="40" max="41" width="10.6640625" style="14" bestFit="1" customWidth="1"/>
    <col min="42" max="42" width="9.21875" style="14" bestFit="1" customWidth="1"/>
    <col min="43" max="43" width="10.6640625" style="14" bestFit="1" customWidth="1"/>
    <col min="44" max="44" width="10" style="50" bestFit="1" customWidth="1"/>
    <col min="45" max="45" width="7.5546875" style="50" bestFit="1" customWidth="1"/>
    <col min="46" max="46" width="7.77734375" style="62" bestFit="1" customWidth="1"/>
    <col min="48" max="48" width="16" style="413" bestFit="1" customWidth="1"/>
    <col min="49" max="49" width="8.21875" style="413" bestFit="1" customWidth="1"/>
  </cols>
  <sheetData>
    <row r="1" spans="1:49" ht="51.75" customHeight="1">
      <c r="A1" s="37" t="s">
        <v>114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520"/>
      <c r="P1" s="520"/>
      <c r="Q1" s="521"/>
      <c r="R1" s="522"/>
      <c r="S1" s="521"/>
      <c r="T1" s="522"/>
      <c r="U1" s="521"/>
      <c r="V1" s="522"/>
      <c r="W1" s="521"/>
      <c r="X1" s="521"/>
      <c r="Y1" s="521"/>
      <c r="Z1" s="523"/>
      <c r="AA1" s="522"/>
      <c r="AB1" s="522"/>
      <c r="AC1" s="521"/>
      <c r="AD1" s="24"/>
      <c r="AE1" s="24"/>
      <c r="AF1" s="34"/>
      <c r="AG1" s="34"/>
      <c r="AH1" s="524"/>
      <c r="AI1" s="524"/>
      <c r="AJ1" s="34"/>
      <c r="AK1" s="34"/>
      <c r="AL1" s="34"/>
      <c r="AM1" s="61"/>
      <c r="AN1" s="61"/>
      <c r="AO1" s="61"/>
      <c r="AP1" s="61"/>
      <c r="AQ1" s="61"/>
      <c r="AR1" s="534"/>
      <c r="AS1" s="534"/>
      <c r="AT1" s="61"/>
    </row>
    <row r="2" spans="1:49" ht="29.25" customHeight="1">
      <c r="A2" s="10" t="str">
        <f>총괄!$A$3</f>
        <v>○ 사업명 : 승학터널 민간투자사업(1차:우선)</v>
      </c>
      <c r="B2" s="10"/>
      <c r="C2" s="10"/>
      <c r="D2" s="10"/>
      <c r="E2" s="10"/>
      <c r="F2" s="38"/>
      <c r="G2" s="10"/>
      <c r="H2" s="250"/>
      <c r="I2" s="250"/>
      <c r="J2" s="250"/>
      <c r="K2" s="39"/>
      <c r="N2" s="10"/>
      <c r="O2" s="525"/>
      <c r="P2" s="525"/>
      <c r="Q2" s="526"/>
      <c r="R2" s="10"/>
      <c r="S2" s="526"/>
      <c r="T2" s="10"/>
      <c r="U2" s="526"/>
      <c r="V2" s="10"/>
      <c r="W2" s="526"/>
      <c r="X2" s="526"/>
      <c r="Y2" s="526"/>
      <c r="Z2" s="527"/>
      <c r="AA2" s="300"/>
      <c r="AB2" s="300"/>
      <c r="AC2" s="301"/>
      <c r="AD2" s="25"/>
      <c r="AE2" s="25"/>
      <c r="AF2" s="35"/>
      <c r="AG2" s="35"/>
      <c r="AH2" s="528"/>
      <c r="AI2" s="528"/>
      <c r="AJ2" s="35"/>
      <c r="AK2" s="35"/>
      <c r="AL2" s="35"/>
      <c r="AM2" s="62"/>
      <c r="AN2" s="62"/>
      <c r="AO2" s="62"/>
      <c r="AP2" s="62"/>
      <c r="AQ2" s="62"/>
      <c r="AR2" s="305"/>
      <c r="AS2" s="305"/>
    </row>
    <row r="3" spans="1:49" s="193" customFormat="1" ht="30.75" customHeight="1">
      <c r="A3" s="158" t="s">
        <v>82</v>
      </c>
      <c r="B3" s="159" t="s">
        <v>92</v>
      </c>
      <c r="C3" s="160"/>
      <c r="D3" s="159" t="s">
        <v>57</v>
      </c>
      <c r="E3" s="161"/>
      <c r="F3" s="162" t="s">
        <v>115</v>
      </c>
      <c r="G3" s="162" t="s">
        <v>107</v>
      </c>
      <c r="H3" s="163" t="s">
        <v>113</v>
      </c>
      <c r="I3" s="164"/>
      <c r="J3" s="165"/>
      <c r="K3" s="166"/>
      <c r="L3" s="167" t="s">
        <v>111</v>
      </c>
      <c r="M3" s="168" t="s">
        <v>110</v>
      </c>
      <c r="N3" s="162" t="s">
        <v>102</v>
      </c>
      <c r="O3" s="169" t="s">
        <v>85</v>
      </c>
      <c r="P3" s="169" t="s">
        <v>85</v>
      </c>
      <c r="Q3" s="170" t="s">
        <v>85</v>
      </c>
      <c r="R3" s="171" t="s">
        <v>93</v>
      </c>
      <c r="S3" s="172"/>
      <c r="T3" s="171" t="s">
        <v>94</v>
      </c>
      <c r="U3" s="172"/>
      <c r="V3" s="171" t="s">
        <v>89</v>
      </c>
      <c r="W3" s="172"/>
      <c r="X3" s="173" t="s">
        <v>80</v>
      </c>
      <c r="Y3" s="173" t="s">
        <v>81</v>
      </c>
      <c r="Z3" s="174" t="s">
        <v>79</v>
      </c>
      <c r="AA3" s="171"/>
      <c r="AB3" s="175"/>
      <c r="AC3" s="172"/>
      <c r="AD3" s="176" t="s">
        <v>9</v>
      </c>
      <c r="AE3" s="177"/>
      <c r="AF3" s="178" t="s">
        <v>64</v>
      </c>
      <c r="AG3" s="179"/>
      <c r="AH3" s="180"/>
      <c r="AI3" s="181"/>
      <c r="AJ3" s="182" t="s">
        <v>8</v>
      </c>
      <c r="AK3" s="183"/>
      <c r="AL3" s="184"/>
      <c r="AM3" s="185" t="s">
        <v>101</v>
      </c>
      <c r="AN3" s="186"/>
      <c r="AO3" s="187"/>
      <c r="AP3" s="188" t="s">
        <v>69</v>
      </c>
      <c r="AQ3" s="186"/>
      <c r="AR3" s="542" t="s">
        <v>35</v>
      </c>
      <c r="AS3" s="543"/>
      <c r="AT3" s="192"/>
      <c r="AV3" s="413"/>
      <c r="AW3" s="413"/>
    </row>
    <row r="4" spans="1:49" s="217" customFormat="1" ht="30" customHeight="1">
      <c r="A4" s="194" t="s">
        <v>103</v>
      </c>
      <c r="B4" s="195" t="s">
        <v>90</v>
      </c>
      <c r="C4" s="195" t="s">
        <v>91</v>
      </c>
      <c r="D4" s="196" t="s">
        <v>37</v>
      </c>
      <c r="E4" s="196" t="s">
        <v>44</v>
      </c>
      <c r="F4" s="197"/>
      <c r="G4" s="197" t="s">
        <v>108</v>
      </c>
      <c r="H4" s="198"/>
      <c r="I4" s="198"/>
      <c r="J4" s="199"/>
      <c r="K4" s="200"/>
      <c r="L4" s="201" t="s">
        <v>112</v>
      </c>
      <c r="M4" s="200"/>
      <c r="N4" s="197" t="s">
        <v>85</v>
      </c>
      <c r="O4" s="202" t="s">
        <v>83</v>
      </c>
      <c r="P4" s="202" t="s">
        <v>84</v>
      </c>
      <c r="Q4" s="203" t="s">
        <v>86</v>
      </c>
      <c r="R4" s="196" t="s">
        <v>54</v>
      </c>
      <c r="S4" s="204" t="s">
        <v>52</v>
      </c>
      <c r="T4" s="196" t="s">
        <v>54</v>
      </c>
      <c r="U4" s="204" t="s">
        <v>52</v>
      </c>
      <c r="V4" s="196" t="s">
        <v>54</v>
      </c>
      <c r="W4" s="204" t="s">
        <v>52</v>
      </c>
      <c r="X4" s="205" t="s">
        <v>87</v>
      </c>
      <c r="Y4" s="205" t="s">
        <v>87</v>
      </c>
      <c r="Z4" s="206" t="s">
        <v>78</v>
      </c>
      <c r="AA4" s="196"/>
      <c r="AB4" s="196"/>
      <c r="AC4" s="204"/>
      <c r="AD4" s="207" t="s">
        <v>96</v>
      </c>
      <c r="AE4" s="207" t="s">
        <v>95</v>
      </c>
      <c r="AF4" s="208" t="s">
        <v>97</v>
      </c>
      <c r="AG4" s="208" t="s">
        <v>53</v>
      </c>
      <c r="AH4" s="209" t="s">
        <v>24</v>
      </c>
      <c r="AI4" s="209" t="s">
        <v>71</v>
      </c>
      <c r="AJ4" s="208" t="s">
        <v>98</v>
      </c>
      <c r="AK4" s="208" t="s">
        <v>53</v>
      </c>
      <c r="AL4" s="210" t="s">
        <v>39</v>
      </c>
      <c r="AM4" s="211" t="s">
        <v>62</v>
      </c>
      <c r="AN4" s="212" t="s">
        <v>40</v>
      </c>
      <c r="AO4" s="212" t="s">
        <v>47</v>
      </c>
      <c r="AP4" s="212" t="s">
        <v>60</v>
      </c>
      <c r="AQ4" s="213" t="s">
        <v>45</v>
      </c>
      <c r="AR4" s="544" t="s">
        <v>58</v>
      </c>
      <c r="AS4" s="545" t="s">
        <v>59</v>
      </c>
      <c r="AT4" s="216" t="s">
        <v>99</v>
      </c>
      <c r="AV4" s="414"/>
      <c r="AW4" s="414"/>
    </row>
    <row r="5" spans="1:49" ht="50.1" customHeight="1">
      <c r="A5" s="447"/>
      <c r="B5" s="447"/>
      <c r="C5" s="447"/>
      <c r="D5" s="448"/>
      <c r="E5" s="448"/>
      <c r="F5" s="447"/>
      <c r="G5" s="447"/>
      <c r="H5" s="64"/>
      <c r="I5" s="64"/>
      <c r="J5" s="64"/>
      <c r="K5" s="27"/>
      <c r="L5" s="449"/>
      <c r="M5" s="450"/>
      <c r="N5" s="451"/>
      <c r="O5" s="73" t="e">
        <f>IF(N5="1","1",LEFT(N5,FIND("/",N5)-1))</f>
        <v>#VALUE!</v>
      </c>
      <c r="P5" s="73" t="e">
        <f>IF(N5="1","1",RIGHT(N5,LEN(N5)-FIND("/",N5)))</f>
        <v>#VALUE!</v>
      </c>
      <c r="Q5" s="74" t="e">
        <f>O5/P5</f>
        <v>#VALUE!</v>
      </c>
      <c r="R5" s="81"/>
      <c r="S5" s="75">
        <f>IF(ISNUMBER(FIND("↑",R5))=TRUE,"↑",IF(ISNUMBER(FIND("↑",R6))=TRUE,R5,IF(ISNUMBER(FIND("포함",R5))=TRUE,R5,IFERROR(ROUNDDOWN(R5*$L5*$Q5,-1),0))))</f>
        <v>0</v>
      </c>
      <c r="T5" s="82"/>
      <c r="U5" s="76">
        <f>IF(ISNUMBER(FIND("↑",T5))=TRUE,"↑",IF(ISNUMBER(FIND("↑",T6))=TRUE,T5,IF(ISNUMBER(FIND("포함",T5))=TRUE,T5,IFERROR(ROUNDDOWN(T5*$L5*$Q5,-1),0))))</f>
        <v>0</v>
      </c>
      <c r="V5" s="82"/>
      <c r="W5" s="76">
        <f>IF(ISNUMBER(FIND("↑",V5))=TRUE,"↑",IF(ISNUMBER(FIND("↑",V6))=TRUE,V5,IF(ISNUMBER(FIND("포함",V5))=TRUE,V5,IFERROR(ROUNDDOWN(V5*$L5*$Q5,-1),0))))</f>
        <v>0</v>
      </c>
      <c r="X5" s="76">
        <f t="shared" ref="X5:X51" si="0">MAX(R5,T5,V5)</f>
        <v>0</v>
      </c>
      <c r="Y5" s="76">
        <f>MIN(R5,T5,V5)</f>
        <v>0</v>
      </c>
      <c r="Z5" s="77" t="e">
        <f t="shared" ref="Z5:Z51" si="1">X5/Y5</f>
        <v>#DIV/0!</v>
      </c>
      <c r="AA5" s="87"/>
      <c r="AB5" s="88"/>
      <c r="AC5" s="78"/>
      <c r="AD5" s="79">
        <f t="shared" ref="AD5:AD51" si="2">IF(ISNUMBER(FIND("↑",R5))=TRUE,"↑",IF(ISNUMBER(FIND("포함",R5))=TRUE,R5,IF(ISNUMBER(FIND("↑",R6))=TRUE,"일괄",IFERROR(AVERAGE(R5,T5,V5),0))))</f>
        <v>0</v>
      </c>
      <c r="AE5" s="80">
        <f>IF(ISNUMBER(FIND("↑",R5))=TRUE,"↑",IF(ISNUMBER(FIND("포함",R5))=TRUE,R5,IF(ISNUMBER(FIND("↑",R6))=TRUE,IFERROR(ROUNDDOWN(IF(V5="",AVERAGEA(U5,S5),AVERAGEA(S5,U5,W5)),-1),0),IFERROR(ROUNDDOWN(AD5*L5*Q5,-1),0))))</f>
        <v>0</v>
      </c>
      <c r="AF5" s="461"/>
      <c r="AG5" s="462"/>
      <c r="AH5" s="452"/>
      <c r="AI5" s="452"/>
      <c r="AJ5" s="463"/>
      <c r="AK5" s="462"/>
      <c r="AL5" s="463"/>
      <c r="AM5" s="89"/>
      <c r="AN5" s="90"/>
      <c r="AO5" s="89"/>
      <c r="AP5" s="89"/>
      <c r="AQ5" s="541"/>
      <c r="AR5" s="539"/>
      <c r="AS5" s="539"/>
      <c r="AT5" s="470"/>
      <c r="AV5" s="413" t="str">
        <f>IF(총괄!$A$3="(","1",RIGHT(총괄!$A$3,LEN(총괄!$A$3)-FIND(":",총괄!$A$3)-1))</f>
        <v>승학터널 민간투자사업(1차:우선)</v>
      </c>
      <c r="AW5" s="413" t="s">
        <v>262</v>
      </c>
    </row>
    <row r="6" spans="1:49" s="1" customFormat="1" ht="50.1" customHeight="1">
      <c r="A6" s="447"/>
      <c r="B6" s="447"/>
      <c r="C6" s="447"/>
      <c r="D6" s="448"/>
      <c r="E6" s="448"/>
      <c r="F6" s="447"/>
      <c r="G6" s="447"/>
      <c r="H6" s="65"/>
      <c r="I6" s="65"/>
      <c r="J6" s="65"/>
      <c r="K6" s="27"/>
      <c r="L6" s="449"/>
      <c r="M6" s="450"/>
      <c r="N6" s="451"/>
      <c r="O6" s="73" t="e">
        <f t="shared" ref="O6:O51" si="3">IF(N6="1","1",LEFT(N6,FIND("/",N6)-1))</f>
        <v>#VALUE!</v>
      </c>
      <c r="P6" s="73" t="e">
        <f t="shared" ref="P6:P51" si="4">IF(N6="1","1",RIGHT(N6,LEN(N6)-FIND("/",N6)))</f>
        <v>#VALUE!</v>
      </c>
      <c r="Q6" s="74" t="e">
        <f>O6/P6</f>
        <v>#VALUE!</v>
      </c>
      <c r="R6" s="81"/>
      <c r="S6" s="75">
        <f t="shared" ref="S6" si="5">IF(ISNUMBER(FIND("↑",R6))=TRUE,"↑",IF(ISNUMBER(FIND("↑",R7))=TRUE,R6,IF(ISNUMBER(FIND("포함",R6))=TRUE,R6,IFERROR(ROUNDDOWN(R6*$L6*$Q6,-1),0))))</f>
        <v>0</v>
      </c>
      <c r="T6" s="82"/>
      <c r="U6" s="76">
        <f t="shared" ref="U6" si="6">IF(ISNUMBER(FIND("↑",T6))=TRUE,"↑",IF(ISNUMBER(FIND("↑",T7))=TRUE,T6,IF(ISNUMBER(FIND("포함",T6))=TRUE,T6,IFERROR(ROUNDDOWN(T6*$L6*$Q6,-1),0))))</f>
        <v>0</v>
      </c>
      <c r="V6" s="81"/>
      <c r="W6" s="76">
        <f>IF(ISNUMBER(FIND("↑",V6))=TRUE,"↑",IF(ISNUMBER(FIND("↑",V7))=TRUE,V6,IF(ISNUMBER(FIND("포함",V6))=TRUE,V6,IFERROR(ROUNDDOWN(V6*$L6*$Q6,-1),0))))</f>
        <v>0</v>
      </c>
      <c r="X6" s="76">
        <f t="shared" si="0"/>
        <v>0</v>
      </c>
      <c r="Y6" s="76">
        <f t="shared" ref="Y6" si="7">MIN(R6,T6,V6)</f>
        <v>0</v>
      </c>
      <c r="Z6" s="77" t="e">
        <f t="shared" si="1"/>
        <v>#DIV/0!</v>
      </c>
      <c r="AA6" s="87"/>
      <c r="AB6" s="88"/>
      <c r="AC6" s="78"/>
      <c r="AD6" s="79">
        <f t="shared" si="2"/>
        <v>0</v>
      </c>
      <c r="AE6" s="80">
        <f t="shared" ref="AE6:AE51" si="8">IF(ISNUMBER(FIND("↑",R6))=TRUE,"↑",IF(ISNUMBER(FIND("포함",R6))=TRUE,R6,IF(ISNUMBER(FIND("↑",R7))=TRUE,IFERROR(ROUNDDOWN(IF(V6="",AVERAGEA(U6,S6),AVERAGEA(S6,U6,W6)),-1),0),IFERROR(ROUNDDOWN(AD6*L6*Q6,-1),0))))</f>
        <v>0</v>
      </c>
      <c r="AF6" s="461"/>
      <c r="AG6" s="462"/>
      <c r="AH6" s="452"/>
      <c r="AI6" s="452"/>
      <c r="AJ6" s="463"/>
      <c r="AK6" s="462"/>
      <c r="AL6" s="463"/>
      <c r="AM6" s="89"/>
      <c r="AN6" s="90"/>
      <c r="AO6" s="89"/>
      <c r="AP6" s="89"/>
      <c r="AQ6" s="541"/>
      <c r="AR6" s="539"/>
      <c r="AS6" s="539"/>
      <c r="AT6" s="470"/>
      <c r="AV6" s="413" t="str">
        <f>IF(총괄!$A$3="(","1",RIGHT(총괄!$A$3,LEN(총괄!$A$3)-FIND(":",총괄!$A$3)-1))</f>
        <v>승학터널 민간투자사업(1차:우선)</v>
      </c>
      <c r="AW6" s="413" t="s">
        <v>262</v>
      </c>
    </row>
    <row r="7" spans="1:49" s="1" customFormat="1" ht="50.1" customHeight="1">
      <c r="A7" s="447"/>
      <c r="B7" s="447"/>
      <c r="C7" s="447"/>
      <c r="D7" s="448"/>
      <c r="E7" s="448"/>
      <c r="F7" s="447"/>
      <c r="G7" s="447"/>
      <c r="H7" s="65"/>
      <c r="I7" s="65"/>
      <c r="J7" s="65"/>
      <c r="K7" s="59"/>
      <c r="L7" s="449"/>
      <c r="M7" s="450"/>
      <c r="N7" s="451"/>
      <c r="O7" s="73" t="e">
        <f t="shared" si="3"/>
        <v>#VALUE!</v>
      </c>
      <c r="P7" s="73" t="e">
        <f t="shared" si="4"/>
        <v>#VALUE!</v>
      </c>
      <c r="Q7" s="74" t="e">
        <f t="shared" ref="Q7:Q51" si="9">O7/P7</f>
        <v>#VALUE!</v>
      </c>
      <c r="R7" s="81"/>
      <c r="S7" s="75">
        <f t="shared" ref="S7:S51" si="10">IF(ISNUMBER(FIND("↑",R7))=TRUE,"↑",IF(ISNUMBER(FIND("↑",R8))=TRUE,R7,IF(ISNUMBER(FIND("포함",R7))=TRUE,R7,IFERROR(ROUNDDOWN(R7*$L7*$Q7,-1),0))))</f>
        <v>0</v>
      </c>
      <c r="T7" s="82"/>
      <c r="U7" s="76">
        <f t="shared" ref="U7:U51" si="11">IF(ISNUMBER(FIND("↑",T7))=TRUE,"↑",IF(ISNUMBER(FIND("↑",T8))=TRUE,T7,IF(ISNUMBER(FIND("포함",T7))=TRUE,T7,IFERROR(ROUNDDOWN(T7*$L7*$Q7,-1),0))))</f>
        <v>0</v>
      </c>
      <c r="V7" s="82"/>
      <c r="W7" s="76">
        <f t="shared" ref="W7:W51" si="12">IF(ISNUMBER(FIND("↑",V7))=TRUE,"↑",IF(ISNUMBER(FIND("↑",V8))=TRUE,V7,IF(ISNUMBER(FIND("포함",V7))=TRUE,V7,IFERROR(ROUNDDOWN(V7*$L7*$Q7,-1),0))))</f>
        <v>0</v>
      </c>
      <c r="X7" s="76">
        <f t="shared" si="0"/>
        <v>0</v>
      </c>
      <c r="Y7" s="76">
        <f t="shared" ref="Y7:Y51" si="13">MIN(R7,T7,V7)</f>
        <v>0</v>
      </c>
      <c r="Z7" s="77" t="e">
        <f t="shared" si="1"/>
        <v>#DIV/0!</v>
      </c>
      <c r="AA7" s="87"/>
      <c r="AB7" s="88"/>
      <c r="AC7" s="78"/>
      <c r="AD7" s="79">
        <f t="shared" si="2"/>
        <v>0</v>
      </c>
      <c r="AE7" s="80">
        <f t="shared" si="8"/>
        <v>0</v>
      </c>
      <c r="AF7" s="461"/>
      <c r="AG7" s="462"/>
      <c r="AH7" s="452"/>
      <c r="AI7" s="452"/>
      <c r="AJ7" s="463"/>
      <c r="AK7" s="462"/>
      <c r="AL7" s="463"/>
      <c r="AM7" s="89"/>
      <c r="AN7" s="90"/>
      <c r="AO7" s="89"/>
      <c r="AP7" s="89"/>
      <c r="AQ7" s="541"/>
      <c r="AR7" s="539"/>
      <c r="AS7" s="539"/>
      <c r="AT7" s="470"/>
      <c r="AV7" s="413" t="str">
        <f>IF(총괄!$A$3="(","1",RIGHT(총괄!$A$3,LEN(총괄!$A$3)-FIND(":",총괄!$A$3)-1))</f>
        <v>승학터널 민간투자사업(1차:우선)</v>
      </c>
      <c r="AW7" s="413" t="s">
        <v>262</v>
      </c>
    </row>
    <row r="8" spans="1:49" ht="50.1" customHeight="1">
      <c r="A8" s="447"/>
      <c r="B8" s="447"/>
      <c r="C8" s="447"/>
      <c r="D8" s="448"/>
      <c r="E8" s="448"/>
      <c r="F8" s="447"/>
      <c r="G8" s="447"/>
      <c r="H8" s="66"/>
      <c r="I8" s="66"/>
      <c r="J8" s="66"/>
      <c r="K8" s="27"/>
      <c r="L8" s="449"/>
      <c r="M8" s="450"/>
      <c r="N8" s="451"/>
      <c r="O8" s="73" t="e">
        <f t="shared" si="3"/>
        <v>#VALUE!</v>
      </c>
      <c r="P8" s="73" t="e">
        <f t="shared" si="4"/>
        <v>#VALUE!</v>
      </c>
      <c r="Q8" s="74" t="e">
        <f t="shared" si="9"/>
        <v>#VALUE!</v>
      </c>
      <c r="R8" s="81"/>
      <c r="S8" s="75">
        <f t="shared" si="10"/>
        <v>0</v>
      </c>
      <c r="T8" s="82"/>
      <c r="U8" s="76">
        <f t="shared" si="11"/>
        <v>0</v>
      </c>
      <c r="V8" s="82"/>
      <c r="W8" s="76">
        <f t="shared" si="12"/>
        <v>0</v>
      </c>
      <c r="X8" s="76">
        <f t="shared" si="0"/>
        <v>0</v>
      </c>
      <c r="Y8" s="76">
        <f t="shared" si="13"/>
        <v>0</v>
      </c>
      <c r="Z8" s="77" t="e">
        <f t="shared" si="1"/>
        <v>#DIV/0!</v>
      </c>
      <c r="AA8" s="87"/>
      <c r="AB8" s="88"/>
      <c r="AC8" s="78"/>
      <c r="AD8" s="79">
        <f t="shared" si="2"/>
        <v>0</v>
      </c>
      <c r="AE8" s="80">
        <f t="shared" si="8"/>
        <v>0</v>
      </c>
      <c r="AF8" s="464"/>
      <c r="AG8" s="462"/>
      <c r="AH8" s="452"/>
      <c r="AI8" s="452"/>
      <c r="AJ8" s="463"/>
      <c r="AK8" s="462"/>
      <c r="AL8" s="463"/>
      <c r="AM8" s="89"/>
      <c r="AN8" s="90"/>
      <c r="AO8" s="89"/>
      <c r="AP8" s="89"/>
      <c r="AQ8" s="541"/>
      <c r="AR8" s="539"/>
      <c r="AS8" s="539"/>
      <c r="AT8" s="470"/>
      <c r="AV8" s="413" t="str">
        <f>IF(총괄!$A$3="(","1",RIGHT(총괄!$A$3,LEN(총괄!$A$3)-FIND(":",총괄!$A$3)-1))</f>
        <v>승학터널 민간투자사업(1차:우선)</v>
      </c>
      <c r="AW8" s="413" t="s">
        <v>262</v>
      </c>
    </row>
    <row r="9" spans="1:49" s="1" customFormat="1" ht="50.1" customHeight="1">
      <c r="A9" s="447"/>
      <c r="B9" s="447"/>
      <c r="C9" s="447"/>
      <c r="D9" s="457"/>
      <c r="E9" s="457"/>
      <c r="F9" s="447"/>
      <c r="G9" s="453"/>
      <c r="H9" s="65"/>
      <c r="I9" s="65"/>
      <c r="J9" s="65"/>
      <c r="K9" s="59"/>
      <c r="L9" s="449"/>
      <c r="M9" s="450"/>
      <c r="N9" s="451"/>
      <c r="O9" s="73" t="e">
        <f t="shared" si="3"/>
        <v>#VALUE!</v>
      </c>
      <c r="P9" s="73" t="e">
        <f t="shared" si="4"/>
        <v>#VALUE!</v>
      </c>
      <c r="Q9" s="74" t="e">
        <f t="shared" si="9"/>
        <v>#VALUE!</v>
      </c>
      <c r="R9" s="81"/>
      <c r="S9" s="75">
        <f t="shared" si="10"/>
        <v>0</v>
      </c>
      <c r="T9" s="82"/>
      <c r="U9" s="76">
        <f t="shared" si="11"/>
        <v>0</v>
      </c>
      <c r="V9" s="82"/>
      <c r="W9" s="76">
        <f t="shared" si="12"/>
        <v>0</v>
      </c>
      <c r="X9" s="76">
        <f t="shared" si="0"/>
        <v>0</v>
      </c>
      <c r="Y9" s="76">
        <f t="shared" si="13"/>
        <v>0</v>
      </c>
      <c r="Z9" s="77" t="e">
        <f t="shared" si="1"/>
        <v>#DIV/0!</v>
      </c>
      <c r="AA9" s="87"/>
      <c r="AB9" s="88"/>
      <c r="AC9" s="78"/>
      <c r="AD9" s="79">
        <f t="shared" si="2"/>
        <v>0</v>
      </c>
      <c r="AE9" s="80">
        <f t="shared" si="8"/>
        <v>0</v>
      </c>
      <c r="AF9" s="464"/>
      <c r="AG9" s="462"/>
      <c r="AH9" s="452"/>
      <c r="AI9" s="452"/>
      <c r="AJ9" s="463"/>
      <c r="AK9" s="462"/>
      <c r="AL9" s="463"/>
      <c r="AM9" s="89"/>
      <c r="AN9" s="90"/>
      <c r="AO9" s="89"/>
      <c r="AP9" s="89"/>
      <c r="AQ9" s="541"/>
      <c r="AR9" s="539"/>
      <c r="AS9" s="539"/>
      <c r="AT9" s="470"/>
      <c r="AV9" s="413" t="str">
        <f>IF(총괄!$A$3="(","1",RIGHT(총괄!$A$3,LEN(총괄!$A$3)-FIND(":",총괄!$A$3)-1))</f>
        <v>승학터널 민간투자사업(1차:우선)</v>
      </c>
      <c r="AW9" s="413" t="s">
        <v>262</v>
      </c>
    </row>
    <row r="10" spans="1:49" s="1" customFormat="1" ht="50.1" customHeight="1">
      <c r="A10" s="447"/>
      <c r="B10" s="447"/>
      <c r="C10" s="447"/>
      <c r="D10" s="457"/>
      <c r="E10" s="457"/>
      <c r="F10" s="447"/>
      <c r="G10" s="453"/>
      <c r="H10" s="65"/>
      <c r="I10" s="65"/>
      <c r="J10" s="65"/>
      <c r="K10" s="59"/>
      <c r="L10" s="449"/>
      <c r="M10" s="450"/>
      <c r="N10" s="451"/>
      <c r="O10" s="73" t="e">
        <f t="shared" si="3"/>
        <v>#VALUE!</v>
      </c>
      <c r="P10" s="73" t="e">
        <f t="shared" si="4"/>
        <v>#VALUE!</v>
      </c>
      <c r="Q10" s="74" t="e">
        <f t="shared" si="9"/>
        <v>#VALUE!</v>
      </c>
      <c r="R10" s="81"/>
      <c r="S10" s="75">
        <f t="shared" si="10"/>
        <v>0</v>
      </c>
      <c r="T10" s="82"/>
      <c r="U10" s="76">
        <f t="shared" si="11"/>
        <v>0</v>
      </c>
      <c r="V10" s="82"/>
      <c r="W10" s="76">
        <f t="shared" si="12"/>
        <v>0</v>
      </c>
      <c r="X10" s="76">
        <f t="shared" si="0"/>
        <v>0</v>
      </c>
      <c r="Y10" s="76">
        <f t="shared" si="13"/>
        <v>0</v>
      </c>
      <c r="Z10" s="77" t="e">
        <f t="shared" si="1"/>
        <v>#DIV/0!</v>
      </c>
      <c r="AA10" s="87"/>
      <c r="AB10" s="88"/>
      <c r="AC10" s="78"/>
      <c r="AD10" s="79">
        <f t="shared" si="2"/>
        <v>0</v>
      </c>
      <c r="AE10" s="80">
        <f t="shared" si="8"/>
        <v>0</v>
      </c>
      <c r="AF10" s="464"/>
      <c r="AG10" s="462"/>
      <c r="AH10" s="452"/>
      <c r="AI10" s="452"/>
      <c r="AJ10" s="463"/>
      <c r="AK10" s="462"/>
      <c r="AL10" s="463"/>
      <c r="AM10" s="89"/>
      <c r="AN10" s="90"/>
      <c r="AO10" s="89"/>
      <c r="AP10" s="89"/>
      <c r="AQ10" s="541"/>
      <c r="AR10" s="539"/>
      <c r="AS10" s="539"/>
      <c r="AT10" s="470"/>
      <c r="AV10" s="413" t="str">
        <f>IF(총괄!$A$3="(","1",RIGHT(총괄!$A$3,LEN(총괄!$A$3)-FIND(":",총괄!$A$3)-1))</f>
        <v>승학터널 민간투자사업(1차:우선)</v>
      </c>
      <c r="AW10" s="413" t="s">
        <v>262</v>
      </c>
    </row>
    <row r="11" spans="1:49" s="1" customFormat="1" ht="50.1" customHeight="1">
      <c r="A11" s="447"/>
      <c r="B11" s="447"/>
      <c r="C11" s="447"/>
      <c r="D11" s="458"/>
      <c r="E11" s="458"/>
      <c r="F11" s="447"/>
      <c r="G11" s="453"/>
      <c r="H11" s="65"/>
      <c r="I11" s="65"/>
      <c r="J11" s="65"/>
      <c r="K11" s="27"/>
      <c r="L11" s="449"/>
      <c r="M11" s="450"/>
      <c r="N11" s="451"/>
      <c r="O11" s="73" t="e">
        <f t="shared" si="3"/>
        <v>#VALUE!</v>
      </c>
      <c r="P11" s="73" t="e">
        <f t="shared" si="4"/>
        <v>#VALUE!</v>
      </c>
      <c r="Q11" s="74" t="e">
        <f t="shared" si="9"/>
        <v>#VALUE!</v>
      </c>
      <c r="R11" s="81"/>
      <c r="S11" s="75">
        <f t="shared" si="10"/>
        <v>0</v>
      </c>
      <c r="T11" s="82"/>
      <c r="U11" s="76">
        <f t="shared" si="11"/>
        <v>0</v>
      </c>
      <c r="V11" s="82"/>
      <c r="W11" s="76">
        <f t="shared" si="12"/>
        <v>0</v>
      </c>
      <c r="X11" s="76">
        <f t="shared" si="0"/>
        <v>0</v>
      </c>
      <c r="Y11" s="76">
        <f t="shared" si="13"/>
        <v>0</v>
      </c>
      <c r="Z11" s="77" t="e">
        <f t="shared" si="1"/>
        <v>#DIV/0!</v>
      </c>
      <c r="AA11" s="87"/>
      <c r="AB11" s="88"/>
      <c r="AC11" s="78"/>
      <c r="AD11" s="79">
        <f t="shared" si="2"/>
        <v>0</v>
      </c>
      <c r="AE11" s="80">
        <f t="shared" si="8"/>
        <v>0</v>
      </c>
      <c r="AF11" s="464"/>
      <c r="AG11" s="465"/>
      <c r="AH11" s="452"/>
      <c r="AI11" s="452"/>
      <c r="AJ11" s="463"/>
      <c r="AK11" s="462"/>
      <c r="AL11" s="463"/>
      <c r="AM11" s="89"/>
      <c r="AN11" s="90"/>
      <c r="AO11" s="89"/>
      <c r="AP11" s="89"/>
      <c r="AQ11" s="541"/>
      <c r="AR11" s="539"/>
      <c r="AS11" s="539"/>
      <c r="AT11" s="470"/>
      <c r="AV11" s="413" t="str">
        <f>IF(총괄!$A$3="(","1",RIGHT(총괄!$A$3,LEN(총괄!$A$3)-FIND(":",총괄!$A$3)-1))</f>
        <v>승학터널 민간투자사업(1차:우선)</v>
      </c>
      <c r="AW11" s="413" t="s">
        <v>262</v>
      </c>
    </row>
    <row r="12" spans="1:49" s="1" customFormat="1" ht="50.1" customHeight="1">
      <c r="A12" s="447"/>
      <c r="B12" s="447"/>
      <c r="C12" s="447"/>
      <c r="D12" s="458"/>
      <c r="E12" s="458"/>
      <c r="F12" s="447"/>
      <c r="G12" s="453"/>
      <c r="H12" s="65"/>
      <c r="I12" s="65"/>
      <c r="J12" s="65"/>
      <c r="K12" s="27"/>
      <c r="L12" s="449"/>
      <c r="M12" s="450"/>
      <c r="N12" s="451"/>
      <c r="O12" s="73" t="e">
        <f t="shared" si="3"/>
        <v>#VALUE!</v>
      </c>
      <c r="P12" s="73" t="e">
        <f t="shared" si="4"/>
        <v>#VALUE!</v>
      </c>
      <c r="Q12" s="74" t="e">
        <f t="shared" si="9"/>
        <v>#VALUE!</v>
      </c>
      <c r="R12" s="81"/>
      <c r="S12" s="75">
        <f t="shared" si="10"/>
        <v>0</v>
      </c>
      <c r="T12" s="82"/>
      <c r="U12" s="76">
        <f t="shared" si="11"/>
        <v>0</v>
      </c>
      <c r="V12" s="82"/>
      <c r="W12" s="76">
        <f t="shared" si="12"/>
        <v>0</v>
      </c>
      <c r="X12" s="76">
        <f t="shared" si="0"/>
        <v>0</v>
      </c>
      <c r="Y12" s="76">
        <f t="shared" si="13"/>
        <v>0</v>
      </c>
      <c r="Z12" s="77" t="e">
        <f t="shared" si="1"/>
        <v>#DIV/0!</v>
      </c>
      <c r="AA12" s="87"/>
      <c r="AB12" s="88"/>
      <c r="AC12" s="78"/>
      <c r="AD12" s="79">
        <f t="shared" si="2"/>
        <v>0</v>
      </c>
      <c r="AE12" s="80">
        <f t="shared" si="8"/>
        <v>0</v>
      </c>
      <c r="AF12" s="464"/>
      <c r="AG12" s="465"/>
      <c r="AH12" s="452"/>
      <c r="AI12" s="452"/>
      <c r="AJ12" s="463"/>
      <c r="AK12" s="462"/>
      <c r="AL12" s="463"/>
      <c r="AM12" s="89"/>
      <c r="AN12" s="90"/>
      <c r="AO12" s="89"/>
      <c r="AP12" s="89"/>
      <c r="AQ12" s="541"/>
      <c r="AR12" s="539"/>
      <c r="AS12" s="539"/>
      <c r="AT12" s="470"/>
      <c r="AV12" s="413" t="str">
        <f>IF(총괄!$A$3="(","1",RIGHT(총괄!$A$3,LEN(총괄!$A$3)-FIND(":",총괄!$A$3)-1))</f>
        <v>승학터널 민간투자사업(1차:우선)</v>
      </c>
      <c r="AW12" s="413" t="s">
        <v>262</v>
      </c>
    </row>
    <row r="13" spans="1:49" s="1" customFormat="1" ht="50.1" customHeight="1">
      <c r="A13" s="447"/>
      <c r="B13" s="447"/>
      <c r="C13" s="447"/>
      <c r="D13" s="458"/>
      <c r="E13" s="458"/>
      <c r="F13" s="447"/>
      <c r="G13" s="453"/>
      <c r="H13" s="65"/>
      <c r="I13" s="65"/>
      <c r="J13" s="65"/>
      <c r="K13" s="27"/>
      <c r="L13" s="449"/>
      <c r="M13" s="450"/>
      <c r="N13" s="451"/>
      <c r="O13" s="73" t="e">
        <f t="shared" si="3"/>
        <v>#VALUE!</v>
      </c>
      <c r="P13" s="73" t="e">
        <f t="shared" si="4"/>
        <v>#VALUE!</v>
      </c>
      <c r="Q13" s="74" t="e">
        <f t="shared" si="9"/>
        <v>#VALUE!</v>
      </c>
      <c r="R13" s="81"/>
      <c r="S13" s="75">
        <f t="shared" si="10"/>
        <v>0</v>
      </c>
      <c r="T13" s="82"/>
      <c r="U13" s="76">
        <f t="shared" si="11"/>
        <v>0</v>
      </c>
      <c r="V13" s="82"/>
      <c r="W13" s="76">
        <f t="shared" si="12"/>
        <v>0</v>
      </c>
      <c r="X13" s="76">
        <f t="shared" si="0"/>
        <v>0</v>
      </c>
      <c r="Y13" s="76">
        <f t="shared" si="13"/>
        <v>0</v>
      </c>
      <c r="Z13" s="77" t="e">
        <f t="shared" si="1"/>
        <v>#DIV/0!</v>
      </c>
      <c r="AA13" s="87"/>
      <c r="AB13" s="88"/>
      <c r="AC13" s="78"/>
      <c r="AD13" s="79">
        <f t="shared" si="2"/>
        <v>0</v>
      </c>
      <c r="AE13" s="80">
        <f t="shared" si="8"/>
        <v>0</v>
      </c>
      <c r="AF13" s="464"/>
      <c r="AG13" s="465"/>
      <c r="AH13" s="452"/>
      <c r="AI13" s="452"/>
      <c r="AJ13" s="463"/>
      <c r="AK13" s="462"/>
      <c r="AL13" s="463"/>
      <c r="AM13" s="89"/>
      <c r="AN13" s="90"/>
      <c r="AO13" s="89"/>
      <c r="AP13" s="89"/>
      <c r="AQ13" s="541"/>
      <c r="AR13" s="539"/>
      <c r="AS13" s="539"/>
      <c r="AT13" s="470"/>
      <c r="AV13" s="413" t="str">
        <f>IF(총괄!$A$3="(","1",RIGHT(총괄!$A$3,LEN(총괄!$A$3)-FIND(":",총괄!$A$3)-1))</f>
        <v>승학터널 민간투자사업(1차:우선)</v>
      </c>
      <c r="AW13" s="413" t="s">
        <v>262</v>
      </c>
    </row>
    <row r="14" spans="1:49" s="1" customFormat="1" ht="50.1" customHeight="1">
      <c r="A14" s="447"/>
      <c r="B14" s="447"/>
      <c r="C14" s="447"/>
      <c r="D14" s="458"/>
      <c r="E14" s="458"/>
      <c r="F14" s="447"/>
      <c r="G14" s="453"/>
      <c r="H14" s="65"/>
      <c r="I14" s="65"/>
      <c r="J14" s="65"/>
      <c r="K14" s="27"/>
      <c r="L14" s="449"/>
      <c r="M14" s="450"/>
      <c r="N14" s="451"/>
      <c r="O14" s="73" t="e">
        <f t="shared" si="3"/>
        <v>#VALUE!</v>
      </c>
      <c r="P14" s="73" t="e">
        <f t="shared" si="4"/>
        <v>#VALUE!</v>
      </c>
      <c r="Q14" s="74" t="e">
        <f t="shared" si="9"/>
        <v>#VALUE!</v>
      </c>
      <c r="R14" s="81"/>
      <c r="S14" s="75">
        <f t="shared" si="10"/>
        <v>0</v>
      </c>
      <c r="T14" s="82"/>
      <c r="U14" s="76">
        <f t="shared" si="11"/>
        <v>0</v>
      </c>
      <c r="V14" s="82"/>
      <c r="W14" s="76">
        <f t="shared" si="12"/>
        <v>0</v>
      </c>
      <c r="X14" s="76">
        <f t="shared" si="0"/>
        <v>0</v>
      </c>
      <c r="Y14" s="76">
        <f t="shared" si="13"/>
        <v>0</v>
      </c>
      <c r="Z14" s="77" t="e">
        <f t="shared" si="1"/>
        <v>#DIV/0!</v>
      </c>
      <c r="AA14" s="87"/>
      <c r="AB14" s="88"/>
      <c r="AC14" s="78"/>
      <c r="AD14" s="79">
        <f t="shared" si="2"/>
        <v>0</v>
      </c>
      <c r="AE14" s="80">
        <f t="shared" si="8"/>
        <v>0</v>
      </c>
      <c r="AF14" s="464"/>
      <c r="AG14" s="465"/>
      <c r="AH14" s="452"/>
      <c r="AI14" s="452"/>
      <c r="AJ14" s="463"/>
      <c r="AK14" s="462"/>
      <c r="AL14" s="463"/>
      <c r="AM14" s="89"/>
      <c r="AN14" s="90"/>
      <c r="AO14" s="89"/>
      <c r="AP14" s="89"/>
      <c r="AQ14" s="541"/>
      <c r="AR14" s="539"/>
      <c r="AS14" s="539"/>
      <c r="AT14" s="470"/>
      <c r="AV14" s="413" t="str">
        <f>IF(총괄!$A$3="(","1",RIGHT(총괄!$A$3,LEN(총괄!$A$3)-FIND(":",총괄!$A$3)-1))</f>
        <v>승학터널 민간투자사업(1차:우선)</v>
      </c>
      <c r="AW14" s="413" t="s">
        <v>262</v>
      </c>
    </row>
    <row r="15" spans="1:49" s="1" customFormat="1" ht="50.1" customHeight="1">
      <c r="A15" s="447"/>
      <c r="B15" s="447"/>
      <c r="C15" s="447"/>
      <c r="D15" s="458"/>
      <c r="E15" s="458"/>
      <c r="F15" s="447"/>
      <c r="G15" s="453"/>
      <c r="H15" s="65"/>
      <c r="I15" s="65"/>
      <c r="J15" s="65"/>
      <c r="K15" s="27"/>
      <c r="L15" s="449"/>
      <c r="M15" s="450"/>
      <c r="N15" s="451"/>
      <c r="O15" s="73" t="e">
        <f t="shared" si="3"/>
        <v>#VALUE!</v>
      </c>
      <c r="P15" s="73" t="e">
        <f t="shared" si="4"/>
        <v>#VALUE!</v>
      </c>
      <c r="Q15" s="74" t="e">
        <f t="shared" si="9"/>
        <v>#VALUE!</v>
      </c>
      <c r="R15" s="81"/>
      <c r="S15" s="75">
        <f t="shared" si="10"/>
        <v>0</v>
      </c>
      <c r="T15" s="82"/>
      <c r="U15" s="76">
        <f t="shared" si="11"/>
        <v>0</v>
      </c>
      <c r="V15" s="82"/>
      <c r="W15" s="76">
        <f t="shared" si="12"/>
        <v>0</v>
      </c>
      <c r="X15" s="76">
        <f t="shared" si="0"/>
        <v>0</v>
      </c>
      <c r="Y15" s="76">
        <f t="shared" si="13"/>
        <v>0</v>
      </c>
      <c r="Z15" s="77" t="e">
        <f t="shared" si="1"/>
        <v>#DIV/0!</v>
      </c>
      <c r="AA15" s="87"/>
      <c r="AB15" s="88"/>
      <c r="AC15" s="78"/>
      <c r="AD15" s="79">
        <f t="shared" si="2"/>
        <v>0</v>
      </c>
      <c r="AE15" s="80">
        <f t="shared" si="8"/>
        <v>0</v>
      </c>
      <c r="AF15" s="464"/>
      <c r="AG15" s="465"/>
      <c r="AH15" s="452"/>
      <c r="AI15" s="452"/>
      <c r="AJ15" s="463"/>
      <c r="AK15" s="462"/>
      <c r="AL15" s="463"/>
      <c r="AM15" s="89"/>
      <c r="AN15" s="90"/>
      <c r="AO15" s="89"/>
      <c r="AP15" s="89"/>
      <c r="AQ15" s="541"/>
      <c r="AR15" s="539"/>
      <c r="AS15" s="539"/>
      <c r="AT15" s="470"/>
      <c r="AV15" s="413" t="str">
        <f>IF(총괄!$A$3="(","1",RIGHT(총괄!$A$3,LEN(총괄!$A$3)-FIND(":",총괄!$A$3)-1))</f>
        <v>승학터널 민간투자사업(1차:우선)</v>
      </c>
      <c r="AW15" s="413" t="s">
        <v>262</v>
      </c>
    </row>
    <row r="16" spans="1:49" s="1" customFormat="1" ht="50.1" customHeight="1">
      <c r="A16" s="447"/>
      <c r="B16" s="447"/>
      <c r="C16" s="447"/>
      <c r="D16" s="458"/>
      <c r="E16" s="458"/>
      <c r="F16" s="447"/>
      <c r="G16" s="453"/>
      <c r="H16" s="65"/>
      <c r="I16" s="65"/>
      <c r="J16" s="65"/>
      <c r="K16" s="27"/>
      <c r="L16" s="449"/>
      <c r="M16" s="450"/>
      <c r="N16" s="451"/>
      <c r="O16" s="73" t="e">
        <f t="shared" si="3"/>
        <v>#VALUE!</v>
      </c>
      <c r="P16" s="73" t="e">
        <f t="shared" si="4"/>
        <v>#VALUE!</v>
      </c>
      <c r="Q16" s="74" t="e">
        <f t="shared" si="9"/>
        <v>#VALUE!</v>
      </c>
      <c r="R16" s="81"/>
      <c r="S16" s="75">
        <f t="shared" si="10"/>
        <v>0</v>
      </c>
      <c r="T16" s="82"/>
      <c r="U16" s="76">
        <f t="shared" si="11"/>
        <v>0</v>
      </c>
      <c r="V16" s="82"/>
      <c r="W16" s="76">
        <f t="shared" si="12"/>
        <v>0</v>
      </c>
      <c r="X16" s="76">
        <f t="shared" si="0"/>
        <v>0</v>
      </c>
      <c r="Y16" s="76">
        <f t="shared" si="13"/>
        <v>0</v>
      </c>
      <c r="Z16" s="77" t="e">
        <f t="shared" si="1"/>
        <v>#DIV/0!</v>
      </c>
      <c r="AA16" s="87"/>
      <c r="AB16" s="88"/>
      <c r="AC16" s="78"/>
      <c r="AD16" s="79">
        <f t="shared" si="2"/>
        <v>0</v>
      </c>
      <c r="AE16" s="80">
        <f t="shared" si="8"/>
        <v>0</v>
      </c>
      <c r="AF16" s="464"/>
      <c r="AG16" s="465"/>
      <c r="AH16" s="452"/>
      <c r="AI16" s="452"/>
      <c r="AJ16" s="463"/>
      <c r="AK16" s="462"/>
      <c r="AL16" s="463"/>
      <c r="AM16" s="89"/>
      <c r="AN16" s="90"/>
      <c r="AO16" s="89"/>
      <c r="AP16" s="89"/>
      <c r="AQ16" s="541"/>
      <c r="AR16" s="539"/>
      <c r="AS16" s="539"/>
      <c r="AT16" s="470"/>
      <c r="AV16" s="413" t="str">
        <f>IF(총괄!$A$3="(","1",RIGHT(총괄!$A$3,LEN(총괄!$A$3)-FIND(":",총괄!$A$3)-1))</f>
        <v>승학터널 민간투자사업(1차:우선)</v>
      </c>
      <c r="AW16" s="413" t="s">
        <v>262</v>
      </c>
    </row>
    <row r="17" spans="1:49" s="1" customFormat="1" ht="50.1" customHeight="1">
      <c r="A17" s="447"/>
      <c r="B17" s="447"/>
      <c r="C17" s="447"/>
      <c r="D17" s="458"/>
      <c r="E17" s="458"/>
      <c r="F17" s="447"/>
      <c r="G17" s="459"/>
      <c r="H17" s="64"/>
      <c r="I17" s="64"/>
      <c r="J17" s="64"/>
      <c r="K17" s="27"/>
      <c r="L17" s="449"/>
      <c r="M17" s="450"/>
      <c r="N17" s="451"/>
      <c r="O17" s="73" t="e">
        <f t="shared" si="3"/>
        <v>#VALUE!</v>
      </c>
      <c r="P17" s="73" t="e">
        <f t="shared" si="4"/>
        <v>#VALUE!</v>
      </c>
      <c r="Q17" s="74" t="e">
        <f t="shared" si="9"/>
        <v>#VALUE!</v>
      </c>
      <c r="R17" s="81"/>
      <c r="S17" s="75">
        <f t="shared" si="10"/>
        <v>0</v>
      </c>
      <c r="T17" s="82"/>
      <c r="U17" s="76">
        <f t="shared" si="11"/>
        <v>0</v>
      </c>
      <c r="V17" s="82"/>
      <c r="W17" s="76">
        <f t="shared" si="12"/>
        <v>0</v>
      </c>
      <c r="X17" s="76">
        <f t="shared" si="0"/>
        <v>0</v>
      </c>
      <c r="Y17" s="76">
        <f t="shared" si="13"/>
        <v>0</v>
      </c>
      <c r="Z17" s="77" t="e">
        <f t="shared" si="1"/>
        <v>#DIV/0!</v>
      </c>
      <c r="AA17" s="87"/>
      <c r="AB17" s="88"/>
      <c r="AC17" s="78"/>
      <c r="AD17" s="79">
        <f t="shared" si="2"/>
        <v>0</v>
      </c>
      <c r="AE17" s="80">
        <f t="shared" si="8"/>
        <v>0</v>
      </c>
      <c r="AF17" s="464"/>
      <c r="AG17" s="465"/>
      <c r="AH17" s="452"/>
      <c r="AI17" s="452"/>
      <c r="AJ17" s="463"/>
      <c r="AK17" s="462"/>
      <c r="AL17" s="463"/>
      <c r="AM17" s="89"/>
      <c r="AN17" s="90"/>
      <c r="AO17" s="89"/>
      <c r="AP17" s="89"/>
      <c r="AQ17" s="541"/>
      <c r="AR17" s="539"/>
      <c r="AS17" s="539"/>
      <c r="AT17" s="470"/>
      <c r="AV17" s="413" t="str">
        <f>IF(총괄!$A$3="(","1",RIGHT(총괄!$A$3,LEN(총괄!$A$3)-FIND(":",총괄!$A$3)-1))</f>
        <v>승학터널 민간투자사업(1차:우선)</v>
      </c>
      <c r="AW17" s="413" t="s">
        <v>262</v>
      </c>
    </row>
    <row r="18" spans="1:49" s="1" customFormat="1" ht="50.1" customHeight="1">
      <c r="A18" s="447"/>
      <c r="B18" s="447"/>
      <c r="C18" s="447"/>
      <c r="D18" s="458"/>
      <c r="E18" s="458"/>
      <c r="F18" s="447"/>
      <c r="G18" s="453"/>
      <c r="H18" s="65"/>
      <c r="I18" s="65"/>
      <c r="J18" s="65"/>
      <c r="K18" s="27"/>
      <c r="L18" s="449"/>
      <c r="M18" s="450"/>
      <c r="N18" s="451"/>
      <c r="O18" s="73" t="e">
        <f t="shared" si="3"/>
        <v>#VALUE!</v>
      </c>
      <c r="P18" s="73" t="e">
        <f t="shared" si="4"/>
        <v>#VALUE!</v>
      </c>
      <c r="Q18" s="74" t="e">
        <f t="shared" si="9"/>
        <v>#VALUE!</v>
      </c>
      <c r="R18" s="81"/>
      <c r="S18" s="75">
        <f t="shared" si="10"/>
        <v>0</v>
      </c>
      <c r="T18" s="82"/>
      <c r="U18" s="76">
        <f t="shared" si="11"/>
        <v>0</v>
      </c>
      <c r="V18" s="82"/>
      <c r="W18" s="76">
        <f t="shared" si="12"/>
        <v>0</v>
      </c>
      <c r="X18" s="76">
        <f t="shared" si="0"/>
        <v>0</v>
      </c>
      <c r="Y18" s="76">
        <f t="shared" si="13"/>
        <v>0</v>
      </c>
      <c r="Z18" s="77" t="e">
        <f t="shared" si="1"/>
        <v>#DIV/0!</v>
      </c>
      <c r="AA18" s="87"/>
      <c r="AB18" s="88"/>
      <c r="AC18" s="78"/>
      <c r="AD18" s="79">
        <f t="shared" si="2"/>
        <v>0</v>
      </c>
      <c r="AE18" s="80">
        <f t="shared" si="8"/>
        <v>0</v>
      </c>
      <c r="AF18" s="464"/>
      <c r="AG18" s="465"/>
      <c r="AH18" s="452"/>
      <c r="AI18" s="452"/>
      <c r="AJ18" s="463"/>
      <c r="AK18" s="462"/>
      <c r="AL18" s="463"/>
      <c r="AM18" s="89"/>
      <c r="AN18" s="90"/>
      <c r="AO18" s="89"/>
      <c r="AP18" s="89"/>
      <c r="AQ18" s="541"/>
      <c r="AR18" s="539"/>
      <c r="AS18" s="539"/>
      <c r="AT18" s="470"/>
      <c r="AV18" s="413" t="str">
        <f>IF(총괄!$A$3="(","1",RIGHT(총괄!$A$3,LEN(총괄!$A$3)-FIND(":",총괄!$A$3)-1))</f>
        <v>승학터널 민간투자사업(1차:우선)</v>
      </c>
      <c r="AW18" s="413" t="s">
        <v>262</v>
      </c>
    </row>
    <row r="19" spans="1:49" s="1" customFormat="1" ht="50.1" customHeight="1">
      <c r="A19" s="447"/>
      <c r="B19" s="447"/>
      <c r="C19" s="447"/>
      <c r="D19" s="458"/>
      <c r="E19" s="458"/>
      <c r="F19" s="447"/>
      <c r="G19" s="453"/>
      <c r="H19" s="65"/>
      <c r="I19" s="65"/>
      <c r="J19" s="65"/>
      <c r="K19" s="27"/>
      <c r="L19" s="449"/>
      <c r="M19" s="450"/>
      <c r="N19" s="451"/>
      <c r="O19" s="73" t="e">
        <f t="shared" si="3"/>
        <v>#VALUE!</v>
      </c>
      <c r="P19" s="73" t="e">
        <f t="shared" si="4"/>
        <v>#VALUE!</v>
      </c>
      <c r="Q19" s="74" t="e">
        <f t="shared" si="9"/>
        <v>#VALUE!</v>
      </c>
      <c r="R19" s="81"/>
      <c r="S19" s="75">
        <f t="shared" si="10"/>
        <v>0</v>
      </c>
      <c r="T19" s="82"/>
      <c r="U19" s="76">
        <f t="shared" si="11"/>
        <v>0</v>
      </c>
      <c r="V19" s="82"/>
      <c r="W19" s="76">
        <f t="shared" si="12"/>
        <v>0</v>
      </c>
      <c r="X19" s="76">
        <f t="shared" si="0"/>
        <v>0</v>
      </c>
      <c r="Y19" s="76">
        <f t="shared" si="13"/>
        <v>0</v>
      </c>
      <c r="Z19" s="77" t="e">
        <f t="shared" si="1"/>
        <v>#DIV/0!</v>
      </c>
      <c r="AA19" s="87"/>
      <c r="AB19" s="88"/>
      <c r="AC19" s="78"/>
      <c r="AD19" s="79">
        <f t="shared" si="2"/>
        <v>0</v>
      </c>
      <c r="AE19" s="80">
        <f t="shared" si="8"/>
        <v>0</v>
      </c>
      <c r="AF19" s="464"/>
      <c r="AG19" s="465"/>
      <c r="AH19" s="452"/>
      <c r="AI19" s="452"/>
      <c r="AJ19" s="463"/>
      <c r="AK19" s="462"/>
      <c r="AL19" s="463"/>
      <c r="AM19" s="89"/>
      <c r="AN19" s="90"/>
      <c r="AO19" s="89"/>
      <c r="AP19" s="89"/>
      <c r="AQ19" s="541"/>
      <c r="AR19" s="539"/>
      <c r="AS19" s="539"/>
      <c r="AT19" s="470"/>
      <c r="AV19" s="413" t="str">
        <f>IF(총괄!$A$3="(","1",RIGHT(총괄!$A$3,LEN(총괄!$A$3)-FIND(":",총괄!$A$3)-1))</f>
        <v>승학터널 민간투자사업(1차:우선)</v>
      </c>
      <c r="AW19" s="413" t="s">
        <v>262</v>
      </c>
    </row>
    <row r="20" spans="1:49" s="1" customFormat="1" ht="50.1" customHeight="1">
      <c r="A20" s="447"/>
      <c r="B20" s="447"/>
      <c r="C20" s="447"/>
      <c r="D20" s="458"/>
      <c r="E20" s="458"/>
      <c r="F20" s="447"/>
      <c r="G20" s="453"/>
      <c r="H20" s="65"/>
      <c r="I20" s="65"/>
      <c r="J20" s="65"/>
      <c r="K20" s="27"/>
      <c r="L20" s="449"/>
      <c r="M20" s="450"/>
      <c r="N20" s="451"/>
      <c r="O20" s="73" t="e">
        <f t="shared" si="3"/>
        <v>#VALUE!</v>
      </c>
      <c r="P20" s="73" t="e">
        <f t="shared" si="4"/>
        <v>#VALUE!</v>
      </c>
      <c r="Q20" s="74" t="e">
        <f t="shared" si="9"/>
        <v>#VALUE!</v>
      </c>
      <c r="R20" s="81"/>
      <c r="S20" s="75">
        <f t="shared" si="10"/>
        <v>0</v>
      </c>
      <c r="T20" s="82"/>
      <c r="U20" s="76">
        <f t="shared" si="11"/>
        <v>0</v>
      </c>
      <c r="V20" s="82"/>
      <c r="W20" s="76">
        <f t="shared" si="12"/>
        <v>0</v>
      </c>
      <c r="X20" s="76">
        <f t="shared" si="0"/>
        <v>0</v>
      </c>
      <c r="Y20" s="76">
        <f t="shared" si="13"/>
        <v>0</v>
      </c>
      <c r="Z20" s="77" t="e">
        <f t="shared" si="1"/>
        <v>#DIV/0!</v>
      </c>
      <c r="AA20" s="87"/>
      <c r="AB20" s="88"/>
      <c r="AC20" s="78"/>
      <c r="AD20" s="79">
        <f t="shared" si="2"/>
        <v>0</v>
      </c>
      <c r="AE20" s="80">
        <f t="shared" si="8"/>
        <v>0</v>
      </c>
      <c r="AF20" s="461"/>
      <c r="AG20" s="465"/>
      <c r="AH20" s="452"/>
      <c r="AI20" s="452"/>
      <c r="AJ20" s="466"/>
      <c r="AK20" s="462"/>
      <c r="AL20" s="463"/>
      <c r="AM20" s="89"/>
      <c r="AN20" s="90"/>
      <c r="AO20" s="89"/>
      <c r="AP20" s="89"/>
      <c r="AQ20" s="541"/>
      <c r="AR20" s="539"/>
      <c r="AS20" s="539"/>
      <c r="AT20" s="470"/>
      <c r="AV20" s="413" t="str">
        <f>IF(총괄!$A$3="(","1",RIGHT(총괄!$A$3,LEN(총괄!$A$3)-FIND(":",총괄!$A$3)-1))</f>
        <v>승학터널 민간투자사업(1차:우선)</v>
      </c>
      <c r="AW20" s="413" t="s">
        <v>262</v>
      </c>
    </row>
    <row r="21" spans="1:49" s="1" customFormat="1" ht="50.1" customHeight="1">
      <c r="A21" s="447"/>
      <c r="B21" s="447"/>
      <c r="C21" s="447"/>
      <c r="D21" s="458"/>
      <c r="E21" s="458"/>
      <c r="F21" s="447"/>
      <c r="G21" s="453"/>
      <c r="H21" s="65"/>
      <c r="I21" s="65"/>
      <c r="J21" s="65"/>
      <c r="K21" s="27"/>
      <c r="L21" s="449"/>
      <c r="M21" s="450"/>
      <c r="N21" s="451"/>
      <c r="O21" s="73" t="e">
        <f t="shared" si="3"/>
        <v>#VALUE!</v>
      </c>
      <c r="P21" s="73" t="e">
        <f t="shared" si="4"/>
        <v>#VALUE!</v>
      </c>
      <c r="Q21" s="74" t="e">
        <f t="shared" si="9"/>
        <v>#VALUE!</v>
      </c>
      <c r="R21" s="81"/>
      <c r="S21" s="75">
        <f t="shared" si="10"/>
        <v>0</v>
      </c>
      <c r="T21" s="82"/>
      <c r="U21" s="76">
        <f t="shared" si="11"/>
        <v>0</v>
      </c>
      <c r="V21" s="82"/>
      <c r="W21" s="76">
        <f t="shared" si="12"/>
        <v>0</v>
      </c>
      <c r="X21" s="76">
        <f t="shared" si="0"/>
        <v>0</v>
      </c>
      <c r="Y21" s="76">
        <f t="shared" si="13"/>
        <v>0</v>
      </c>
      <c r="Z21" s="77" t="e">
        <f t="shared" si="1"/>
        <v>#DIV/0!</v>
      </c>
      <c r="AA21" s="87"/>
      <c r="AB21" s="88"/>
      <c r="AC21" s="78"/>
      <c r="AD21" s="79">
        <f t="shared" si="2"/>
        <v>0</v>
      </c>
      <c r="AE21" s="80">
        <f t="shared" si="8"/>
        <v>0</v>
      </c>
      <c r="AF21" s="461"/>
      <c r="AG21" s="465"/>
      <c r="AH21" s="452"/>
      <c r="AI21" s="452"/>
      <c r="AJ21" s="463"/>
      <c r="AK21" s="462"/>
      <c r="AL21" s="463"/>
      <c r="AM21" s="89"/>
      <c r="AN21" s="90"/>
      <c r="AO21" s="89"/>
      <c r="AP21" s="89"/>
      <c r="AQ21" s="541"/>
      <c r="AR21" s="539"/>
      <c r="AS21" s="539"/>
      <c r="AT21" s="470"/>
      <c r="AV21" s="413" t="str">
        <f>IF(총괄!$A$3="(","1",RIGHT(총괄!$A$3,LEN(총괄!$A$3)-FIND(":",총괄!$A$3)-1))</f>
        <v>승학터널 민간투자사업(1차:우선)</v>
      </c>
      <c r="AW21" s="413" t="s">
        <v>262</v>
      </c>
    </row>
    <row r="22" spans="1:49" s="1" customFormat="1" ht="50.1" customHeight="1">
      <c r="A22" s="447"/>
      <c r="B22" s="447"/>
      <c r="C22" s="447"/>
      <c r="D22" s="458"/>
      <c r="E22" s="458"/>
      <c r="F22" s="447"/>
      <c r="G22" s="453"/>
      <c r="H22" s="65"/>
      <c r="I22" s="65"/>
      <c r="J22" s="65"/>
      <c r="K22" s="27"/>
      <c r="L22" s="449"/>
      <c r="M22" s="450"/>
      <c r="N22" s="451"/>
      <c r="O22" s="73" t="e">
        <f t="shared" si="3"/>
        <v>#VALUE!</v>
      </c>
      <c r="P22" s="73" t="e">
        <f t="shared" si="4"/>
        <v>#VALUE!</v>
      </c>
      <c r="Q22" s="74" t="e">
        <f t="shared" si="9"/>
        <v>#VALUE!</v>
      </c>
      <c r="R22" s="81"/>
      <c r="S22" s="75">
        <f t="shared" si="10"/>
        <v>0</v>
      </c>
      <c r="T22" s="82"/>
      <c r="U22" s="76">
        <f t="shared" si="11"/>
        <v>0</v>
      </c>
      <c r="V22" s="82"/>
      <c r="W22" s="76">
        <f t="shared" si="12"/>
        <v>0</v>
      </c>
      <c r="X22" s="76">
        <f t="shared" si="0"/>
        <v>0</v>
      </c>
      <c r="Y22" s="76">
        <f t="shared" si="13"/>
        <v>0</v>
      </c>
      <c r="Z22" s="77" t="e">
        <f t="shared" si="1"/>
        <v>#DIV/0!</v>
      </c>
      <c r="AA22" s="87"/>
      <c r="AB22" s="88"/>
      <c r="AC22" s="78"/>
      <c r="AD22" s="79">
        <f t="shared" si="2"/>
        <v>0</v>
      </c>
      <c r="AE22" s="80">
        <f t="shared" si="8"/>
        <v>0</v>
      </c>
      <c r="AF22" s="461"/>
      <c r="AG22" s="465"/>
      <c r="AH22" s="452"/>
      <c r="AI22" s="452"/>
      <c r="AJ22" s="463"/>
      <c r="AK22" s="462"/>
      <c r="AL22" s="463"/>
      <c r="AM22" s="89"/>
      <c r="AN22" s="90"/>
      <c r="AO22" s="89"/>
      <c r="AP22" s="89"/>
      <c r="AQ22" s="541"/>
      <c r="AR22" s="539"/>
      <c r="AS22" s="539"/>
      <c r="AT22" s="470"/>
      <c r="AV22" s="413" t="str">
        <f>IF(총괄!$A$3="(","1",RIGHT(총괄!$A$3,LEN(총괄!$A$3)-FIND(":",총괄!$A$3)-1))</f>
        <v>승학터널 민간투자사업(1차:우선)</v>
      </c>
      <c r="AW22" s="413" t="s">
        <v>262</v>
      </c>
    </row>
    <row r="23" spans="1:49" s="1" customFormat="1" ht="50.1" customHeight="1">
      <c r="A23" s="447"/>
      <c r="B23" s="447"/>
      <c r="C23" s="447"/>
      <c r="D23" s="458"/>
      <c r="E23" s="458"/>
      <c r="F23" s="447"/>
      <c r="G23" s="453"/>
      <c r="H23" s="65"/>
      <c r="I23" s="65"/>
      <c r="J23" s="65"/>
      <c r="K23" s="27"/>
      <c r="L23" s="449"/>
      <c r="M23" s="450"/>
      <c r="N23" s="451"/>
      <c r="O23" s="73" t="e">
        <f t="shared" si="3"/>
        <v>#VALUE!</v>
      </c>
      <c r="P23" s="73" t="e">
        <f t="shared" si="4"/>
        <v>#VALUE!</v>
      </c>
      <c r="Q23" s="74" t="e">
        <f t="shared" si="9"/>
        <v>#VALUE!</v>
      </c>
      <c r="R23" s="81"/>
      <c r="S23" s="75">
        <f t="shared" si="10"/>
        <v>0</v>
      </c>
      <c r="T23" s="82"/>
      <c r="U23" s="76">
        <f t="shared" si="11"/>
        <v>0</v>
      </c>
      <c r="V23" s="82"/>
      <c r="W23" s="76">
        <f t="shared" si="12"/>
        <v>0</v>
      </c>
      <c r="X23" s="76">
        <f t="shared" si="0"/>
        <v>0</v>
      </c>
      <c r="Y23" s="76">
        <f t="shared" si="13"/>
        <v>0</v>
      </c>
      <c r="Z23" s="77" t="e">
        <f t="shared" si="1"/>
        <v>#DIV/0!</v>
      </c>
      <c r="AA23" s="87"/>
      <c r="AB23" s="88"/>
      <c r="AC23" s="78"/>
      <c r="AD23" s="79">
        <f t="shared" si="2"/>
        <v>0</v>
      </c>
      <c r="AE23" s="80">
        <f t="shared" si="8"/>
        <v>0</v>
      </c>
      <c r="AF23" s="464"/>
      <c r="AG23" s="465"/>
      <c r="AH23" s="452"/>
      <c r="AI23" s="452"/>
      <c r="AJ23" s="463"/>
      <c r="AK23" s="462"/>
      <c r="AL23" s="463"/>
      <c r="AM23" s="89"/>
      <c r="AN23" s="90"/>
      <c r="AO23" s="89"/>
      <c r="AP23" s="89"/>
      <c r="AQ23" s="541"/>
      <c r="AR23" s="539"/>
      <c r="AS23" s="539"/>
      <c r="AT23" s="470"/>
      <c r="AV23" s="413" t="str">
        <f>IF(총괄!$A$3="(","1",RIGHT(총괄!$A$3,LEN(총괄!$A$3)-FIND(":",총괄!$A$3)-1))</f>
        <v>승학터널 민간투자사업(1차:우선)</v>
      </c>
      <c r="AW23" s="413" t="s">
        <v>262</v>
      </c>
    </row>
    <row r="24" spans="1:49" s="1" customFormat="1" ht="50.1" customHeight="1">
      <c r="A24" s="447"/>
      <c r="B24" s="447"/>
      <c r="C24" s="447"/>
      <c r="D24" s="458"/>
      <c r="E24" s="458"/>
      <c r="F24" s="447"/>
      <c r="G24" s="453"/>
      <c r="H24" s="65"/>
      <c r="I24" s="65"/>
      <c r="J24" s="65"/>
      <c r="K24" s="27"/>
      <c r="L24" s="449"/>
      <c r="M24" s="450"/>
      <c r="N24" s="451"/>
      <c r="O24" s="73" t="e">
        <f t="shared" si="3"/>
        <v>#VALUE!</v>
      </c>
      <c r="P24" s="73" t="e">
        <f t="shared" si="4"/>
        <v>#VALUE!</v>
      </c>
      <c r="Q24" s="74" t="e">
        <f t="shared" si="9"/>
        <v>#VALUE!</v>
      </c>
      <c r="R24" s="81"/>
      <c r="S24" s="75">
        <f t="shared" si="10"/>
        <v>0</v>
      </c>
      <c r="T24" s="82"/>
      <c r="U24" s="76">
        <f t="shared" si="11"/>
        <v>0</v>
      </c>
      <c r="V24" s="82"/>
      <c r="W24" s="76">
        <f t="shared" si="12"/>
        <v>0</v>
      </c>
      <c r="X24" s="76">
        <f t="shared" si="0"/>
        <v>0</v>
      </c>
      <c r="Y24" s="76">
        <f t="shared" si="13"/>
        <v>0</v>
      </c>
      <c r="Z24" s="77" t="e">
        <f t="shared" si="1"/>
        <v>#DIV/0!</v>
      </c>
      <c r="AA24" s="87"/>
      <c r="AB24" s="88"/>
      <c r="AC24" s="78"/>
      <c r="AD24" s="79">
        <f t="shared" si="2"/>
        <v>0</v>
      </c>
      <c r="AE24" s="80">
        <f t="shared" si="8"/>
        <v>0</v>
      </c>
      <c r="AF24" s="464"/>
      <c r="AG24" s="465"/>
      <c r="AH24" s="452"/>
      <c r="AI24" s="452"/>
      <c r="AJ24" s="463"/>
      <c r="AK24" s="462"/>
      <c r="AL24" s="463"/>
      <c r="AM24" s="89"/>
      <c r="AN24" s="90"/>
      <c r="AO24" s="89"/>
      <c r="AP24" s="89"/>
      <c r="AQ24" s="541"/>
      <c r="AR24" s="539"/>
      <c r="AS24" s="539"/>
      <c r="AT24" s="470"/>
      <c r="AV24" s="413" t="str">
        <f>IF(총괄!$A$3="(","1",RIGHT(총괄!$A$3,LEN(총괄!$A$3)-FIND(":",총괄!$A$3)-1))</f>
        <v>승학터널 민간투자사업(1차:우선)</v>
      </c>
      <c r="AW24" s="413" t="s">
        <v>262</v>
      </c>
    </row>
    <row r="25" spans="1:49" s="1" customFormat="1" ht="50.1" customHeight="1">
      <c r="A25" s="447"/>
      <c r="B25" s="447"/>
      <c r="C25" s="447"/>
      <c r="D25" s="458"/>
      <c r="E25" s="458"/>
      <c r="F25" s="447"/>
      <c r="G25" s="453"/>
      <c r="H25" s="65"/>
      <c r="I25" s="65"/>
      <c r="J25" s="65"/>
      <c r="K25" s="27"/>
      <c r="L25" s="449"/>
      <c r="M25" s="450"/>
      <c r="N25" s="451"/>
      <c r="O25" s="73" t="e">
        <f t="shared" si="3"/>
        <v>#VALUE!</v>
      </c>
      <c r="P25" s="73" t="e">
        <f t="shared" si="4"/>
        <v>#VALUE!</v>
      </c>
      <c r="Q25" s="74" t="e">
        <f t="shared" si="9"/>
        <v>#VALUE!</v>
      </c>
      <c r="R25" s="81"/>
      <c r="S25" s="75">
        <f t="shared" si="10"/>
        <v>0</v>
      </c>
      <c r="T25" s="82"/>
      <c r="U25" s="76">
        <f t="shared" si="11"/>
        <v>0</v>
      </c>
      <c r="V25" s="82"/>
      <c r="W25" s="76">
        <f t="shared" si="12"/>
        <v>0</v>
      </c>
      <c r="X25" s="76">
        <f t="shared" si="0"/>
        <v>0</v>
      </c>
      <c r="Y25" s="76">
        <f t="shared" si="13"/>
        <v>0</v>
      </c>
      <c r="Z25" s="77" t="e">
        <f t="shared" si="1"/>
        <v>#DIV/0!</v>
      </c>
      <c r="AA25" s="87"/>
      <c r="AB25" s="88"/>
      <c r="AC25" s="78"/>
      <c r="AD25" s="79">
        <f t="shared" si="2"/>
        <v>0</v>
      </c>
      <c r="AE25" s="80">
        <f t="shared" si="8"/>
        <v>0</v>
      </c>
      <c r="AF25" s="464"/>
      <c r="AG25" s="465"/>
      <c r="AH25" s="452"/>
      <c r="AI25" s="452"/>
      <c r="AJ25" s="466"/>
      <c r="AK25" s="462"/>
      <c r="AL25" s="463"/>
      <c r="AM25" s="89"/>
      <c r="AN25" s="90"/>
      <c r="AO25" s="89"/>
      <c r="AP25" s="89"/>
      <c r="AQ25" s="541"/>
      <c r="AR25" s="539"/>
      <c r="AS25" s="539"/>
      <c r="AT25" s="470"/>
      <c r="AV25" s="413" t="str">
        <f>IF(총괄!$A$3="(","1",RIGHT(총괄!$A$3,LEN(총괄!$A$3)-FIND(":",총괄!$A$3)-1))</f>
        <v>승학터널 민간투자사업(1차:우선)</v>
      </c>
      <c r="AW25" s="413" t="s">
        <v>262</v>
      </c>
    </row>
    <row r="26" spans="1:49" ht="50.1" customHeight="1">
      <c r="A26" s="447"/>
      <c r="B26" s="447"/>
      <c r="C26" s="447"/>
      <c r="D26" s="457"/>
      <c r="E26" s="457"/>
      <c r="F26" s="447"/>
      <c r="G26" s="453"/>
      <c r="H26" s="65"/>
      <c r="I26" s="65"/>
      <c r="J26" s="65"/>
      <c r="K26" s="27"/>
      <c r="L26" s="449"/>
      <c r="M26" s="450"/>
      <c r="N26" s="451"/>
      <c r="O26" s="73" t="e">
        <f t="shared" si="3"/>
        <v>#VALUE!</v>
      </c>
      <c r="P26" s="73" t="e">
        <f t="shared" si="4"/>
        <v>#VALUE!</v>
      </c>
      <c r="Q26" s="74" t="e">
        <f t="shared" si="9"/>
        <v>#VALUE!</v>
      </c>
      <c r="R26" s="81"/>
      <c r="S26" s="75">
        <f t="shared" si="10"/>
        <v>0</v>
      </c>
      <c r="T26" s="82"/>
      <c r="U26" s="76">
        <f t="shared" si="11"/>
        <v>0</v>
      </c>
      <c r="V26" s="82"/>
      <c r="W26" s="76">
        <f t="shared" si="12"/>
        <v>0</v>
      </c>
      <c r="X26" s="76">
        <f t="shared" si="0"/>
        <v>0</v>
      </c>
      <c r="Y26" s="76">
        <f t="shared" si="13"/>
        <v>0</v>
      </c>
      <c r="Z26" s="77" t="e">
        <f t="shared" si="1"/>
        <v>#DIV/0!</v>
      </c>
      <c r="AA26" s="87"/>
      <c r="AB26" s="88"/>
      <c r="AC26" s="78"/>
      <c r="AD26" s="79">
        <f t="shared" si="2"/>
        <v>0</v>
      </c>
      <c r="AE26" s="80">
        <f t="shared" si="8"/>
        <v>0</v>
      </c>
      <c r="AF26" s="461"/>
      <c r="AG26" s="462"/>
      <c r="AH26" s="452"/>
      <c r="AI26" s="452"/>
      <c r="AJ26" s="463"/>
      <c r="AK26" s="462"/>
      <c r="AL26" s="463"/>
      <c r="AM26" s="89"/>
      <c r="AN26" s="90"/>
      <c r="AO26" s="89"/>
      <c r="AP26" s="89"/>
      <c r="AQ26" s="541"/>
      <c r="AR26" s="539"/>
      <c r="AS26" s="539"/>
      <c r="AT26" s="471"/>
      <c r="AV26" s="413" t="str">
        <f>IF(총괄!$A$3="(","1",RIGHT(총괄!$A$3,LEN(총괄!$A$3)-FIND(":",총괄!$A$3)-1))</f>
        <v>승학터널 민간투자사업(1차:우선)</v>
      </c>
      <c r="AW26" s="413" t="s">
        <v>262</v>
      </c>
    </row>
    <row r="27" spans="1:49" ht="50.1" customHeight="1">
      <c r="A27" s="447"/>
      <c r="B27" s="447"/>
      <c r="C27" s="447"/>
      <c r="D27" s="457"/>
      <c r="E27" s="457"/>
      <c r="F27" s="447"/>
      <c r="G27" s="453"/>
      <c r="H27" s="65"/>
      <c r="I27" s="65"/>
      <c r="J27" s="65"/>
      <c r="K27" s="27"/>
      <c r="L27" s="449"/>
      <c r="M27" s="450"/>
      <c r="N27" s="451"/>
      <c r="O27" s="73" t="e">
        <f t="shared" si="3"/>
        <v>#VALUE!</v>
      </c>
      <c r="P27" s="73" t="e">
        <f t="shared" si="4"/>
        <v>#VALUE!</v>
      </c>
      <c r="Q27" s="74" t="e">
        <f t="shared" si="9"/>
        <v>#VALUE!</v>
      </c>
      <c r="R27" s="81"/>
      <c r="S27" s="75">
        <f t="shared" si="10"/>
        <v>0</v>
      </c>
      <c r="T27" s="82"/>
      <c r="U27" s="76">
        <f t="shared" si="11"/>
        <v>0</v>
      </c>
      <c r="V27" s="82"/>
      <c r="W27" s="76">
        <f t="shared" si="12"/>
        <v>0</v>
      </c>
      <c r="X27" s="76">
        <f t="shared" si="0"/>
        <v>0</v>
      </c>
      <c r="Y27" s="76">
        <f t="shared" si="13"/>
        <v>0</v>
      </c>
      <c r="Z27" s="77" t="e">
        <f t="shared" si="1"/>
        <v>#DIV/0!</v>
      </c>
      <c r="AA27" s="87"/>
      <c r="AB27" s="88"/>
      <c r="AC27" s="78"/>
      <c r="AD27" s="79">
        <f t="shared" si="2"/>
        <v>0</v>
      </c>
      <c r="AE27" s="80">
        <f t="shared" si="8"/>
        <v>0</v>
      </c>
      <c r="AF27" s="464"/>
      <c r="AG27" s="462"/>
      <c r="AH27" s="452"/>
      <c r="AI27" s="452"/>
      <c r="AJ27" s="463"/>
      <c r="AK27" s="462"/>
      <c r="AL27" s="463"/>
      <c r="AM27" s="89"/>
      <c r="AN27" s="90"/>
      <c r="AO27" s="89"/>
      <c r="AP27" s="89"/>
      <c r="AQ27" s="541"/>
      <c r="AR27" s="539"/>
      <c r="AS27" s="539"/>
      <c r="AT27" s="470"/>
      <c r="AV27" s="413" t="str">
        <f>IF(총괄!$A$3="(","1",RIGHT(총괄!$A$3,LEN(총괄!$A$3)-FIND(":",총괄!$A$3)-1))</f>
        <v>승학터널 민간투자사업(1차:우선)</v>
      </c>
      <c r="AW27" s="413" t="s">
        <v>262</v>
      </c>
    </row>
    <row r="28" spans="1:49" ht="50.1" customHeight="1">
      <c r="A28" s="447"/>
      <c r="B28" s="447"/>
      <c r="C28" s="447"/>
      <c r="D28" s="457"/>
      <c r="E28" s="457"/>
      <c r="F28" s="447"/>
      <c r="G28" s="453"/>
      <c r="H28" s="65"/>
      <c r="I28" s="65"/>
      <c r="J28" s="65"/>
      <c r="K28" s="27"/>
      <c r="L28" s="449"/>
      <c r="M28" s="450"/>
      <c r="N28" s="451"/>
      <c r="O28" s="73" t="e">
        <f t="shared" si="3"/>
        <v>#VALUE!</v>
      </c>
      <c r="P28" s="73" t="e">
        <f t="shared" si="4"/>
        <v>#VALUE!</v>
      </c>
      <c r="Q28" s="74" t="e">
        <f t="shared" si="9"/>
        <v>#VALUE!</v>
      </c>
      <c r="R28" s="81"/>
      <c r="S28" s="75">
        <f t="shared" si="10"/>
        <v>0</v>
      </c>
      <c r="T28" s="82"/>
      <c r="U28" s="76">
        <f t="shared" si="11"/>
        <v>0</v>
      </c>
      <c r="V28" s="82"/>
      <c r="W28" s="76">
        <f t="shared" si="12"/>
        <v>0</v>
      </c>
      <c r="X28" s="76">
        <f t="shared" si="0"/>
        <v>0</v>
      </c>
      <c r="Y28" s="76">
        <f t="shared" si="13"/>
        <v>0</v>
      </c>
      <c r="Z28" s="77" t="e">
        <f t="shared" si="1"/>
        <v>#DIV/0!</v>
      </c>
      <c r="AA28" s="87"/>
      <c r="AB28" s="88"/>
      <c r="AC28" s="78"/>
      <c r="AD28" s="79">
        <f t="shared" si="2"/>
        <v>0</v>
      </c>
      <c r="AE28" s="80">
        <f t="shared" si="8"/>
        <v>0</v>
      </c>
      <c r="AF28" s="464"/>
      <c r="AG28" s="462"/>
      <c r="AH28" s="452"/>
      <c r="AI28" s="452"/>
      <c r="AJ28" s="463"/>
      <c r="AK28" s="462"/>
      <c r="AL28" s="463"/>
      <c r="AM28" s="89"/>
      <c r="AN28" s="90"/>
      <c r="AO28" s="89"/>
      <c r="AP28" s="89"/>
      <c r="AQ28" s="541"/>
      <c r="AR28" s="539"/>
      <c r="AS28" s="539"/>
      <c r="AT28" s="470"/>
      <c r="AV28" s="413" t="str">
        <f>IF(총괄!$A$3="(","1",RIGHT(총괄!$A$3,LEN(총괄!$A$3)-FIND(":",총괄!$A$3)-1))</f>
        <v>승학터널 민간투자사업(1차:우선)</v>
      </c>
      <c r="AW28" s="413" t="s">
        <v>262</v>
      </c>
    </row>
    <row r="29" spans="1:49" ht="50.1" customHeight="1">
      <c r="A29" s="447"/>
      <c r="B29" s="447"/>
      <c r="C29" s="447"/>
      <c r="D29" s="457"/>
      <c r="E29" s="457"/>
      <c r="F29" s="447"/>
      <c r="G29" s="453"/>
      <c r="H29" s="65"/>
      <c r="I29" s="65"/>
      <c r="J29" s="65"/>
      <c r="K29" s="27"/>
      <c r="L29" s="449"/>
      <c r="M29" s="450"/>
      <c r="N29" s="451"/>
      <c r="O29" s="73" t="e">
        <f t="shared" si="3"/>
        <v>#VALUE!</v>
      </c>
      <c r="P29" s="73" t="e">
        <f t="shared" si="4"/>
        <v>#VALUE!</v>
      </c>
      <c r="Q29" s="74" t="e">
        <f t="shared" si="9"/>
        <v>#VALUE!</v>
      </c>
      <c r="R29" s="81"/>
      <c r="S29" s="75">
        <f t="shared" si="10"/>
        <v>0</v>
      </c>
      <c r="T29" s="82"/>
      <c r="U29" s="76">
        <f t="shared" si="11"/>
        <v>0</v>
      </c>
      <c r="V29" s="82"/>
      <c r="W29" s="76">
        <f t="shared" si="12"/>
        <v>0</v>
      </c>
      <c r="X29" s="76">
        <f t="shared" si="0"/>
        <v>0</v>
      </c>
      <c r="Y29" s="76">
        <f t="shared" si="13"/>
        <v>0</v>
      </c>
      <c r="Z29" s="77" t="e">
        <f t="shared" si="1"/>
        <v>#DIV/0!</v>
      </c>
      <c r="AA29" s="87"/>
      <c r="AB29" s="88"/>
      <c r="AC29" s="78"/>
      <c r="AD29" s="79">
        <f t="shared" si="2"/>
        <v>0</v>
      </c>
      <c r="AE29" s="80">
        <f t="shared" si="8"/>
        <v>0</v>
      </c>
      <c r="AF29" s="464"/>
      <c r="AG29" s="462"/>
      <c r="AH29" s="452"/>
      <c r="AI29" s="452"/>
      <c r="AJ29" s="463"/>
      <c r="AK29" s="462"/>
      <c r="AL29" s="463"/>
      <c r="AM29" s="89"/>
      <c r="AN29" s="90"/>
      <c r="AO29" s="89"/>
      <c r="AP29" s="89"/>
      <c r="AQ29" s="541"/>
      <c r="AR29" s="539"/>
      <c r="AS29" s="539"/>
      <c r="AT29" s="470"/>
      <c r="AV29" s="413" t="str">
        <f>IF(총괄!$A$3="(","1",RIGHT(총괄!$A$3,LEN(총괄!$A$3)-FIND(":",총괄!$A$3)-1))</f>
        <v>승학터널 민간투자사업(1차:우선)</v>
      </c>
      <c r="AW29" s="413" t="s">
        <v>262</v>
      </c>
    </row>
    <row r="30" spans="1:49" ht="50.1" customHeight="1">
      <c r="A30" s="447"/>
      <c r="B30" s="447"/>
      <c r="C30" s="447"/>
      <c r="D30" s="457"/>
      <c r="E30" s="457"/>
      <c r="F30" s="447"/>
      <c r="G30" s="453"/>
      <c r="H30" s="65"/>
      <c r="I30" s="65"/>
      <c r="J30" s="65"/>
      <c r="K30" s="27"/>
      <c r="L30" s="449"/>
      <c r="M30" s="450"/>
      <c r="N30" s="451"/>
      <c r="O30" s="73" t="e">
        <f t="shared" si="3"/>
        <v>#VALUE!</v>
      </c>
      <c r="P30" s="73" t="e">
        <f t="shared" si="4"/>
        <v>#VALUE!</v>
      </c>
      <c r="Q30" s="74" t="e">
        <f t="shared" si="9"/>
        <v>#VALUE!</v>
      </c>
      <c r="R30" s="81"/>
      <c r="S30" s="75">
        <f t="shared" si="10"/>
        <v>0</v>
      </c>
      <c r="T30" s="82"/>
      <c r="U30" s="76">
        <f t="shared" si="11"/>
        <v>0</v>
      </c>
      <c r="V30" s="82"/>
      <c r="W30" s="76">
        <f t="shared" si="12"/>
        <v>0</v>
      </c>
      <c r="X30" s="76">
        <f t="shared" si="0"/>
        <v>0</v>
      </c>
      <c r="Y30" s="76">
        <f t="shared" si="13"/>
        <v>0</v>
      </c>
      <c r="Z30" s="77" t="e">
        <f t="shared" si="1"/>
        <v>#DIV/0!</v>
      </c>
      <c r="AA30" s="87"/>
      <c r="AB30" s="88"/>
      <c r="AC30" s="78"/>
      <c r="AD30" s="79">
        <f t="shared" si="2"/>
        <v>0</v>
      </c>
      <c r="AE30" s="80">
        <f t="shared" si="8"/>
        <v>0</v>
      </c>
      <c r="AF30" s="464"/>
      <c r="AG30" s="462"/>
      <c r="AH30" s="452"/>
      <c r="AI30" s="452"/>
      <c r="AJ30" s="463"/>
      <c r="AK30" s="462"/>
      <c r="AL30" s="463"/>
      <c r="AM30" s="89"/>
      <c r="AN30" s="90"/>
      <c r="AO30" s="89"/>
      <c r="AP30" s="89"/>
      <c r="AQ30" s="541"/>
      <c r="AR30" s="539"/>
      <c r="AS30" s="539"/>
      <c r="AT30" s="470"/>
      <c r="AV30" s="413" t="str">
        <f>IF(총괄!$A$3="(","1",RIGHT(총괄!$A$3,LEN(총괄!$A$3)-FIND(":",총괄!$A$3)-1))</f>
        <v>승학터널 민간투자사업(1차:우선)</v>
      </c>
      <c r="AW30" s="413" t="s">
        <v>262</v>
      </c>
    </row>
    <row r="31" spans="1:49" ht="50.1" customHeight="1">
      <c r="A31" s="447"/>
      <c r="B31" s="447"/>
      <c r="C31" s="447"/>
      <c r="D31" s="457"/>
      <c r="E31" s="457"/>
      <c r="F31" s="447"/>
      <c r="G31" s="453"/>
      <c r="H31" s="65"/>
      <c r="I31" s="65"/>
      <c r="J31" s="65"/>
      <c r="K31" s="27"/>
      <c r="L31" s="449"/>
      <c r="M31" s="450"/>
      <c r="N31" s="451"/>
      <c r="O31" s="73" t="e">
        <f t="shared" si="3"/>
        <v>#VALUE!</v>
      </c>
      <c r="P31" s="73" t="e">
        <f t="shared" si="4"/>
        <v>#VALUE!</v>
      </c>
      <c r="Q31" s="74" t="e">
        <f t="shared" si="9"/>
        <v>#VALUE!</v>
      </c>
      <c r="R31" s="81"/>
      <c r="S31" s="75">
        <f t="shared" si="10"/>
        <v>0</v>
      </c>
      <c r="T31" s="82"/>
      <c r="U31" s="76">
        <f t="shared" si="11"/>
        <v>0</v>
      </c>
      <c r="V31" s="82"/>
      <c r="W31" s="76">
        <f t="shared" si="12"/>
        <v>0</v>
      </c>
      <c r="X31" s="76">
        <f t="shared" si="0"/>
        <v>0</v>
      </c>
      <c r="Y31" s="76">
        <f t="shared" si="13"/>
        <v>0</v>
      </c>
      <c r="Z31" s="77" t="e">
        <f t="shared" si="1"/>
        <v>#DIV/0!</v>
      </c>
      <c r="AA31" s="87"/>
      <c r="AB31" s="88"/>
      <c r="AC31" s="78"/>
      <c r="AD31" s="79">
        <f t="shared" si="2"/>
        <v>0</v>
      </c>
      <c r="AE31" s="80">
        <f t="shared" si="8"/>
        <v>0</v>
      </c>
      <c r="AF31" s="464"/>
      <c r="AG31" s="462"/>
      <c r="AH31" s="452"/>
      <c r="AI31" s="452"/>
      <c r="AJ31" s="463"/>
      <c r="AK31" s="462"/>
      <c r="AL31" s="463"/>
      <c r="AM31" s="89"/>
      <c r="AN31" s="90"/>
      <c r="AO31" s="89"/>
      <c r="AP31" s="89"/>
      <c r="AQ31" s="541"/>
      <c r="AR31" s="539"/>
      <c r="AS31" s="539"/>
      <c r="AT31" s="470"/>
      <c r="AV31" s="413" t="str">
        <f>IF(총괄!$A$3="(","1",RIGHT(총괄!$A$3,LEN(총괄!$A$3)-FIND(":",총괄!$A$3)-1))</f>
        <v>승학터널 민간투자사업(1차:우선)</v>
      </c>
      <c r="AW31" s="413" t="s">
        <v>262</v>
      </c>
    </row>
    <row r="32" spans="1:49" ht="50.1" customHeight="1">
      <c r="A32" s="447"/>
      <c r="B32" s="447"/>
      <c r="C32" s="447"/>
      <c r="D32" s="457"/>
      <c r="E32" s="457"/>
      <c r="F32" s="447"/>
      <c r="G32" s="453"/>
      <c r="H32" s="65"/>
      <c r="I32" s="65"/>
      <c r="J32" s="65"/>
      <c r="K32" s="27"/>
      <c r="L32" s="449"/>
      <c r="M32" s="450"/>
      <c r="N32" s="451"/>
      <c r="O32" s="73" t="e">
        <f t="shared" si="3"/>
        <v>#VALUE!</v>
      </c>
      <c r="P32" s="73" t="e">
        <f t="shared" si="4"/>
        <v>#VALUE!</v>
      </c>
      <c r="Q32" s="74" t="e">
        <f t="shared" si="9"/>
        <v>#VALUE!</v>
      </c>
      <c r="R32" s="81"/>
      <c r="S32" s="75">
        <f t="shared" si="10"/>
        <v>0</v>
      </c>
      <c r="T32" s="82"/>
      <c r="U32" s="76">
        <f t="shared" si="11"/>
        <v>0</v>
      </c>
      <c r="V32" s="82"/>
      <c r="W32" s="76">
        <f t="shared" si="12"/>
        <v>0</v>
      </c>
      <c r="X32" s="76">
        <f t="shared" si="0"/>
        <v>0</v>
      </c>
      <c r="Y32" s="76">
        <f t="shared" si="13"/>
        <v>0</v>
      </c>
      <c r="Z32" s="77" t="e">
        <f t="shared" si="1"/>
        <v>#DIV/0!</v>
      </c>
      <c r="AA32" s="87"/>
      <c r="AB32" s="88"/>
      <c r="AC32" s="78"/>
      <c r="AD32" s="79">
        <f t="shared" si="2"/>
        <v>0</v>
      </c>
      <c r="AE32" s="80">
        <f t="shared" si="8"/>
        <v>0</v>
      </c>
      <c r="AF32" s="464"/>
      <c r="AG32" s="462"/>
      <c r="AH32" s="452"/>
      <c r="AI32" s="452"/>
      <c r="AJ32" s="463"/>
      <c r="AK32" s="462"/>
      <c r="AL32" s="463"/>
      <c r="AM32" s="89"/>
      <c r="AN32" s="90"/>
      <c r="AO32" s="89"/>
      <c r="AP32" s="89"/>
      <c r="AQ32" s="541"/>
      <c r="AR32" s="539"/>
      <c r="AS32" s="539"/>
      <c r="AT32" s="470"/>
      <c r="AV32" s="413" t="str">
        <f>IF(총괄!$A$3="(","1",RIGHT(총괄!$A$3,LEN(총괄!$A$3)-FIND(":",총괄!$A$3)-1))</f>
        <v>승학터널 민간투자사업(1차:우선)</v>
      </c>
      <c r="AW32" s="413" t="s">
        <v>262</v>
      </c>
    </row>
    <row r="33" spans="1:49" ht="50.1" customHeight="1">
      <c r="A33" s="447"/>
      <c r="B33" s="447"/>
      <c r="C33" s="447"/>
      <c r="D33" s="457"/>
      <c r="E33" s="457"/>
      <c r="F33" s="447"/>
      <c r="G33" s="453"/>
      <c r="H33" s="65"/>
      <c r="I33" s="65"/>
      <c r="J33" s="65"/>
      <c r="K33" s="27"/>
      <c r="L33" s="449"/>
      <c r="M33" s="450"/>
      <c r="N33" s="451"/>
      <c r="O33" s="73" t="e">
        <f t="shared" si="3"/>
        <v>#VALUE!</v>
      </c>
      <c r="P33" s="73" t="e">
        <f t="shared" si="4"/>
        <v>#VALUE!</v>
      </c>
      <c r="Q33" s="74" t="e">
        <f t="shared" si="9"/>
        <v>#VALUE!</v>
      </c>
      <c r="R33" s="81"/>
      <c r="S33" s="75">
        <f t="shared" si="10"/>
        <v>0</v>
      </c>
      <c r="T33" s="82"/>
      <c r="U33" s="76">
        <f t="shared" si="11"/>
        <v>0</v>
      </c>
      <c r="V33" s="82"/>
      <c r="W33" s="76">
        <f t="shared" si="12"/>
        <v>0</v>
      </c>
      <c r="X33" s="76">
        <f t="shared" si="0"/>
        <v>0</v>
      </c>
      <c r="Y33" s="76">
        <f t="shared" si="13"/>
        <v>0</v>
      </c>
      <c r="Z33" s="77" t="e">
        <f t="shared" si="1"/>
        <v>#DIV/0!</v>
      </c>
      <c r="AA33" s="87"/>
      <c r="AB33" s="88"/>
      <c r="AC33" s="78"/>
      <c r="AD33" s="79">
        <f t="shared" si="2"/>
        <v>0</v>
      </c>
      <c r="AE33" s="80">
        <f t="shared" si="8"/>
        <v>0</v>
      </c>
      <c r="AF33" s="464"/>
      <c r="AG33" s="462"/>
      <c r="AH33" s="452"/>
      <c r="AI33" s="452"/>
      <c r="AJ33" s="463"/>
      <c r="AK33" s="462"/>
      <c r="AL33" s="463"/>
      <c r="AM33" s="89"/>
      <c r="AN33" s="90"/>
      <c r="AO33" s="89"/>
      <c r="AP33" s="89"/>
      <c r="AQ33" s="541"/>
      <c r="AR33" s="539"/>
      <c r="AS33" s="539"/>
      <c r="AT33" s="470"/>
      <c r="AV33" s="413" t="str">
        <f>IF(총괄!$A$3="(","1",RIGHT(총괄!$A$3,LEN(총괄!$A$3)-FIND(":",총괄!$A$3)-1))</f>
        <v>승학터널 민간투자사업(1차:우선)</v>
      </c>
      <c r="AW33" s="413" t="s">
        <v>262</v>
      </c>
    </row>
    <row r="34" spans="1:49" ht="50.1" customHeight="1">
      <c r="A34" s="447"/>
      <c r="B34" s="447"/>
      <c r="C34" s="447"/>
      <c r="D34" s="457"/>
      <c r="E34" s="457"/>
      <c r="F34" s="447"/>
      <c r="G34" s="453"/>
      <c r="H34" s="65"/>
      <c r="I34" s="65"/>
      <c r="J34" s="65"/>
      <c r="K34" s="27"/>
      <c r="L34" s="449"/>
      <c r="M34" s="450"/>
      <c r="N34" s="451"/>
      <c r="O34" s="73" t="e">
        <f t="shared" si="3"/>
        <v>#VALUE!</v>
      </c>
      <c r="P34" s="73" t="e">
        <f t="shared" si="4"/>
        <v>#VALUE!</v>
      </c>
      <c r="Q34" s="74" t="e">
        <f t="shared" si="9"/>
        <v>#VALUE!</v>
      </c>
      <c r="R34" s="81"/>
      <c r="S34" s="75">
        <f t="shared" si="10"/>
        <v>0</v>
      </c>
      <c r="T34" s="82"/>
      <c r="U34" s="76">
        <f t="shared" si="11"/>
        <v>0</v>
      </c>
      <c r="V34" s="82"/>
      <c r="W34" s="76">
        <f t="shared" si="12"/>
        <v>0</v>
      </c>
      <c r="X34" s="76">
        <f t="shared" si="0"/>
        <v>0</v>
      </c>
      <c r="Y34" s="76">
        <f t="shared" si="13"/>
        <v>0</v>
      </c>
      <c r="Z34" s="77" t="e">
        <f t="shared" si="1"/>
        <v>#DIV/0!</v>
      </c>
      <c r="AA34" s="87"/>
      <c r="AB34" s="88"/>
      <c r="AC34" s="78"/>
      <c r="AD34" s="79">
        <f t="shared" si="2"/>
        <v>0</v>
      </c>
      <c r="AE34" s="80">
        <f t="shared" si="8"/>
        <v>0</v>
      </c>
      <c r="AF34" s="464"/>
      <c r="AG34" s="462"/>
      <c r="AH34" s="452"/>
      <c r="AI34" s="452"/>
      <c r="AJ34" s="463"/>
      <c r="AK34" s="462"/>
      <c r="AL34" s="463"/>
      <c r="AM34" s="89"/>
      <c r="AN34" s="90"/>
      <c r="AO34" s="89"/>
      <c r="AP34" s="89"/>
      <c r="AQ34" s="541"/>
      <c r="AR34" s="539"/>
      <c r="AS34" s="539"/>
      <c r="AT34" s="470"/>
      <c r="AV34" s="413" t="str">
        <f>IF(총괄!$A$3="(","1",RIGHT(총괄!$A$3,LEN(총괄!$A$3)-FIND(":",총괄!$A$3)-1))</f>
        <v>승학터널 민간투자사업(1차:우선)</v>
      </c>
      <c r="AW34" s="413" t="s">
        <v>262</v>
      </c>
    </row>
    <row r="35" spans="1:49" ht="50.1" customHeight="1">
      <c r="A35" s="447"/>
      <c r="B35" s="447"/>
      <c r="C35" s="447"/>
      <c r="D35" s="457"/>
      <c r="E35" s="457"/>
      <c r="F35" s="447"/>
      <c r="G35" s="453"/>
      <c r="H35" s="65"/>
      <c r="I35" s="65"/>
      <c r="J35" s="65"/>
      <c r="K35" s="27"/>
      <c r="L35" s="449"/>
      <c r="M35" s="450"/>
      <c r="N35" s="451"/>
      <c r="O35" s="73" t="e">
        <f t="shared" si="3"/>
        <v>#VALUE!</v>
      </c>
      <c r="P35" s="73" t="e">
        <f t="shared" si="4"/>
        <v>#VALUE!</v>
      </c>
      <c r="Q35" s="74" t="e">
        <f t="shared" si="9"/>
        <v>#VALUE!</v>
      </c>
      <c r="R35" s="81"/>
      <c r="S35" s="75">
        <f t="shared" si="10"/>
        <v>0</v>
      </c>
      <c r="T35" s="82"/>
      <c r="U35" s="76">
        <f t="shared" si="11"/>
        <v>0</v>
      </c>
      <c r="V35" s="82"/>
      <c r="W35" s="76">
        <f t="shared" si="12"/>
        <v>0</v>
      </c>
      <c r="X35" s="76">
        <f t="shared" si="0"/>
        <v>0</v>
      </c>
      <c r="Y35" s="76">
        <f t="shared" si="13"/>
        <v>0</v>
      </c>
      <c r="Z35" s="77" t="e">
        <f t="shared" si="1"/>
        <v>#DIV/0!</v>
      </c>
      <c r="AA35" s="87"/>
      <c r="AB35" s="88"/>
      <c r="AC35" s="78"/>
      <c r="AD35" s="79">
        <f t="shared" si="2"/>
        <v>0</v>
      </c>
      <c r="AE35" s="80">
        <f t="shared" si="8"/>
        <v>0</v>
      </c>
      <c r="AF35" s="464"/>
      <c r="AG35" s="462"/>
      <c r="AH35" s="452"/>
      <c r="AI35" s="452"/>
      <c r="AJ35" s="463"/>
      <c r="AK35" s="462"/>
      <c r="AL35" s="463"/>
      <c r="AM35" s="89"/>
      <c r="AN35" s="90"/>
      <c r="AO35" s="89"/>
      <c r="AP35" s="89"/>
      <c r="AQ35" s="541"/>
      <c r="AR35" s="539"/>
      <c r="AS35" s="539"/>
      <c r="AT35" s="470"/>
      <c r="AV35" s="413" t="str">
        <f>IF(총괄!$A$3="(","1",RIGHT(총괄!$A$3,LEN(총괄!$A$3)-FIND(":",총괄!$A$3)-1))</f>
        <v>승학터널 민간투자사업(1차:우선)</v>
      </c>
      <c r="AW35" s="413" t="s">
        <v>262</v>
      </c>
    </row>
    <row r="36" spans="1:49" ht="50.1" customHeight="1">
      <c r="A36" s="447"/>
      <c r="B36" s="447"/>
      <c r="C36" s="447"/>
      <c r="D36" s="457"/>
      <c r="E36" s="457"/>
      <c r="F36" s="447"/>
      <c r="G36" s="453"/>
      <c r="H36" s="65"/>
      <c r="I36" s="65"/>
      <c r="J36" s="65"/>
      <c r="K36" s="27"/>
      <c r="L36" s="449"/>
      <c r="M36" s="450"/>
      <c r="N36" s="451"/>
      <c r="O36" s="73" t="e">
        <f t="shared" si="3"/>
        <v>#VALUE!</v>
      </c>
      <c r="P36" s="73" t="e">
        <f t="shared" si="4"/>
        <v>#VALUE!</v>
      </c>
      <c r="Q36" s="74" t="e">
        <f t="shared" si="9"/>
        <v>#VALUE!</v>
      </c>
      <c r="R36" s="81"/>
      <c r="S36" s="75">
        <f t="shared" si="10"/>
        <v>0</v>
      </c>
      <c r="T36" s="82"/>
      <c r="U36" s="76">
        <f t="shared" si="11"/>
        <v>0</v>
      </c>
      <c r="V36" s="82"/>
      <c r="W36" s="76">
        <f t="shared" si="12"/>
        <v>0</v>
      </c>
      <c r="X36" s="76">
        <f t="shared" si="0"/>
        <v>0</v>
      </c>
      <c r="Y36" s="76">
        <f t="shared" si="13"/>
        <v>0</v>
      </c>
      <c r="Z36" s="77" t="e">
        <f t="shared" si="1"/>
        <v>#DIV/0!</v>
      </c>
      <c r="AA36" s="87"/>
      <c r="AB36" s="88"/>
      <c r="AC36" s="78"/>
      <c r="AD36" s="79">
        <f t="shared" si="2"/>
        <v>0</v>
      </c>
      <c r="AE36" s="80">
        <f t="shared" si="8"/>
        <v>0</v>
      </c>
      <c r="AF36" s="464"/>
      <c r="AG36" s="462"/>
      <c r="AH36" s="452"/>
      <c r="AI36" s="452"/>
      <c r="AJ36" s="463"/>
      <c r="AK36" s="462"/>
      <c r="AL36" s="463"/>
      <c r="AM36" s="89"/>
      <c r="AN36" s="90"/>
      <c r="AO36" s="89"/>
      <c r="AP36" s="89"/>
      <c r="AQ36" s="541"/>
      <c r="AR36" s="539"/>
      <c r="AS36" s="539"/>
      <c r="AT36" s="470"/>
      <c r="AV36" s="413" t="str">
        <f>IF(총괄!$A$3="(","1",RIGHT(총괄!$A$3,LEN(총괄!$A$3)-FIND(":",총괄!$A$3)-1))</f>
        <v>승학터널 민간투자사업(1차:우선)</v>
      </c>
      <c r="AW36" s="413" t="s">
        <v>262</v>
      </c>
    </row>
    <row r="37" spans="1:49" ht="50.1" customHeight="1">
      <c r="A37" s="447"/>
      <c r="B37" s="447"/>
      <c r="C37" s="447"/>
      <c r="D37" s="457"/>
      <c r="E37" s="457"/>
      <c r="F37" s="447"/>
      <c r="G37" s="453"/>
      <c r="H37" s="65"/>
      <c r="I37" s="65"/>
      <c r="J37" s="65"/>
      <c r="K37" s="27"/>
      <c r="L37" s="449"/>
      <c r="M37" s="450"/>
      <c r="N37" s="451"/>
      <c r="O37" s="73" t="e">
        <f t="shared" si="3"/>
        <v>#VALUE!</v>
      </c>
      <c r="P37" s="73" t="e">
        <f t="shared" si="4"/>
        <v>#VALUE!</v>
      </c>
      <c r="Q37" s="74" t="e">
        <f t="shared" si="9"/>
        <v>#VALUE!</v>
      </c>
      <c r="R37" s="81"/>
      <c r="S37" s="75">
        <f t="shared" si="10"/>
        <v>0</v>
      </c>
      <c r="T37" s="82"/>
      <c r="U37" s="76">
        <f t="shared" si="11"/>
        <v>0</v>
      </c>
      <c r="V37" s="82"/>
      <c r="W37" s="76">
        <f t="shared" si="12"/>
        <v>0</v>
      </c>
      <c r="X37" s="76">
        <f t="shared" si="0"/>
        <v>0</v>
      </c>
      <c r="Y37" s="76">
        <f t="shared" si="13"/>
        <v>0</v>
      </c>
      <c r="Z37" s="77" t="e">
        <f t="shared" si="1"/>
        <v>#DIV/0!</v>
      </c>
      <c r="AA37" s="87"/>
      <c r="AB37" s="88"/>
      <c r="AC37" s="78"/>
      <c r="AD37" s="79">
        <f t="shared" si="2"/>
        <v>0</v>
      </c>
      <c r="AE37" s="80">
        <f t="shared" si="8"/>
        <v>0</v>
      </c>
      <c r="AF37" s="464"/>
      <c r="AG37" s="462"/>
      <c r="AH37" s="452"/>
      <c r="AI37" s="452"/>
      <c r="AJ37" s="463"/>
      <c r="AK37" s="462"/>
      <c r="AL37" s="463"/>
      <c r="AM37" s="89"/>
      <c r="AN37" s="90"/>
      <c r="AO37" s="89"/>
      <c r="AP37" s="89"/>
      <c r="AQ37" s="541"/>
      <c r="AR37" s="539"/>
      <c r="AS37" s="539"/>
      <c r="AT37" s="470"/>
      <c r="AV37" s="413" t="str">
        <f>IF(총괄!$A$3="(","1",RIGHT(총괄!$A$3,LEN(총괄!$A$3)-FIND(":",총괄!$A$3)-1))</f>
        <v>승학터널 민간투자사업(1차:우선)</v>
      </c>
      <c r="AW37" s="413" t="s">
        <v>262</v>
      </c>
    </row>
    <row r="38" spans="1:49" ht="50.1" customHeight="1">
      <c r="A38" s="447"/>
      <c r="B38" s="447"/>
      <c r="C38" s="447"/>
      <c r="D38" s="457"/>
      <c r="E38" s="457"/>
      <c r="F38" s="447"/>
      <c r="G38" s="453"/>
      <c r="H38" s="65"/>
      <c r="I38" s="65"/>
      <c r="J38" s="65"/>
      <c r="K38" s="27"/>
      <c r="L38" s="449"/>
      <c r="M38" s="450"/>
      <c r="N38" s="451"/>
      <c r="O38" s="73" t="e">
        <f t="shared" si="3"/>
        <v>#VALUE!</v>
      </c>
      <c r="P38" s="73" t="e">
        <f t="shared" si="4"/>
        <v>#VALUE!</v>
      </c>
      <c r="Q38" s="74" t="e">
        <f t="shared" si="9"/>
        <v>#VALUE!</v>
      </c>
      <c r="R38" s="81"/>
      <c r="S38" s="75">
        <f t="shared" si="10"/>
        <v>0</v>
      </c>
      <c r="T38" s="82"/>
      <c r="U38" s="76">
        <f t="shared" si="11"/>
        <v>0</v>
      </c>
      <c r="V38" s="82"/>
      <c r="W38" s="76">
        <f t="shared" si="12"/>
        <v>0</v>
      </c>
      <c r="X38" s="76">
        <f t="shared" si="0"/>
        <v>0</v>
      </c>
      <c r="Y38" s="76">
        <f t="shared" si="13"/>
        <v>0</v>
      </c>
      <c r="Z38" s="77" t="e">
        <f t="shared" si="1"/>
        <v>#DIV/0!</v>
      </c>
      <c r="AA38" s="87"/>
      <c r="AB38" s="88"/>
      <c r="AC38" s="78"/>
      <c r="AD38" s="79">
        <f t="shared" si="2"/>
        <v>0</v>
      </c>
      <c r="AE38" s="80">
        <f t="shared" si="8"/>
        <v>0</v>
      </c>
      <c r="AF38" s="464"/>
      <c r="AG38" s="462"/>
      <c r="AH38" s="452"/>
      <c r="AI38" s="452"/>
      <c r="AJ38" s="463"/>
      <c r="AK38" s="462"/>
      <c r="AL38" s="463"/>
      <c r="AM38" s="89"/>
      <c r="AN38" s="90"/>
      <c r="AO38" s="89"/>
      <c r="AP38" s="89"/>
      <c r="AQ38" s="541"/>
      <c r="AR38" s="539"/>
      <c r="AS38" s="539"/>
      <c r="AT38" s="470"/>
      <c r="AV38" s="413" t="str">
        <f>IF(총괄!$A$3="(","1",RIGHT(총괄!$A$3,LEN(총괄!$A$3)-FIND(":",총괄!$A$3)-1))</f>
        <v>승학터널 민간투자사업(1차:우선)</v>
      </c>
      <c r="AW38" s="413" t="s">
        <v>262</v>
      </c>
    </row>
    <row r="39" spans="1:49" ht="50.1" customHeight="1">
      <c r="A39" s="447"/>
      <c r="B39" s="447"/>
      <c r="C39" s="447"/>
      <c r="D39" s="457"/>
      <c r="E39" s="457"/>
      <c r="F39" s="447"/>
      <c r="G39" s="453"/>
      <c r="H39" s="65"/>
      <c r="I39" s="65"/>
      <c r="J39" s="65"/>
      <c r="K39" s="27"/>
      <c r="L39" s="449"/>
      <c r="M39" s="450"/>
      <c r="N39" s="451"/>
      <c r="O39" s="73" t="e">
        <f t="shared" si="3"/>
        <v>#VALUE!</v>
      </c>
      <c r="P39" s="73" t="e">
        <f t="shared" si="4"/>
        <v>#VALUE!</v>
      </c>
      <c r="Q39" s="74" t="e">
        <f t="shared" si="9"/>
        <v>#VALUE!</v>
      </c>
      <c r="R39" s="81"/>
      <c r="S39" s="75">
        <f t="shared" si="10"/>
        <v>0</v>
      </c>
      <c r="T39" s="82"/>
      <c r="U39" s="76">
        <f t="shared" si="11"/>
        <v>0</v>
      </c>
      <c r="V39" s="82"/>
      <c r="W39" s="76">
        <f t="shared" si="12"/>
        <v>0</v>
      </c>
      <c r="X39" s="76">
        <f t="shared" si="0"/>
        <v>0</v>
      </c>
      <c r="Y39" s="76">
        <f t="shared" si="13"/>
        <v>0</v>
      </c>
      <c r="Z39" s="77" t="e">
        <f t="shared" si="1"/>
        <v>#DIV/0!</v>
      </c>
      <c r="AA39" s="87"/>
      <c r="AB39" s="88"/>
      <c r="AC39" s="78"/>
      <c r="AD39" s="79">
        <f t="shared" si="2"/>
        <v>0</v>
      </c>
      <c r="AE39" s="80">
        <f t="shared" si="8"/>
        <v>0</v>
      </c>
      <c r="AF39" s="464"/>
      <c r="AG39" s="462"/>
      <c r="AH39" s="452"/>
      <c r="AI39" s="452"/>
      <c r="AJ39" s="463"/>
      <c r="AK39" s="462"/>
      <c r="AL39" s="463"/>
      <c r="AM39" s="89"/>
      <c r="AN39" s="90"/>
      <c r="AO39" s="89"/>
      <c r="AP39" s="89"/>
      <c r="AQ39" s="541"/>
      <c r="AR39" s="539"/>
      <c r="AS39" s="539"/>
      <c r="AT39" s="470"/>
      <c r="AV39" s="413" t="str">
        <f>IF(총괄!$A$3="(","1",RIGHT(총괄!$A$3,LEN(총괄!$A$3)-FIND(":",총괄!$A$3)-1))</f>
        <v>승학터널 민간투자사업(1차:우선)</v>
      </c>
      <c r="AW39" s="413" t="s">
        <v>262</v>
      </c>
    </row>
    <row r="40" spans="1:49" s="1" customFormat="1" ht="50.1" customHeight="1">
      <c r="A40" s="447"/>
      <c r="B40" s="447"/>
      <c r="C40" s="447"/>
      <c r="D40" s="457"/>
      <c r="E40" s="457"/>
      <c r="F40" s="447"/>
      <c r="G40" s="453"/>
      <c r="H40" s="65"/>
      <c r="I40" s="65"/>
      <c r="J40" s="65"/>
      <c r="K40" s="59"/>
      <c r="L40" s="449"/>
      <c r="M40" s="450"/>
      <c r="N40" s="451"/>
      <c r="O40" s="73" t="e">
        <f t="shared" si="3"/>
        <v>#VALUE!</v>
      </c>
      <c r="P40" s="73" t="e">
        <f t="shared" si="4"/>
        <v>#VALUE!</v>
      </c>
      <c r="Q40" s="74" t="e">
        <f t="shared" si="9"/>
        <v>#VALUE!</v>
      </c>
      <c r="R40" s="81"/>
      <c r="S40" s="75">
        <f t="shared" si="10"/>
        <v>0</v>
      </c>
      <c r="T40" s="82"/>
      <c r="U40" s="76">
        <f t="shared" si="11"/>
        <v>0</v>
      </c>
      <c r="V40" s="82"/>
      <c r="W40" s="76">
        <f t="shared" si="12"/>
        <v>0</v>
      </c>
      <c r="X40" s="76">
        <f t="shared" si="0"/>
        <v>0</v>
      </c>
      <c r="Y40" s="76">
        <f t="shared" si="13"/>
        <v>0</v>
      </c>
      <c r="Z40" s="77" t="e">
        <f t="shared" si="1"/>
        <v>#DIV/0!</v>
      </c>
      <c r="AA40" s="87"/>
      <c r="AB40" s="88"/>
      <c r="AC40" s="78"/>
      <c r="AD40" s="79">
        <f t="shared" si="2"/>
        <v>0</v>
      </c>
      <c r="AE40" s="80">
        <f t="shared" si="8"/>
        <v>0</v>
      </c>
      <c r="AF40" s="464"/>
      <c r="AG40" s="462"/>
      <c r="AH40" s="452"/>
      <c r="AI40" s="452"/>
      <c r="AJ40" s="463"/>
      <c r="AK40" s="462"/>
      <c r="AL40" s="463"/>
      <c r="AM40" s="89"/>
      <c r="AN40" s="90"/>
      <c r="AO40" s="89"/>
      <c r="AP40" s="89"/>
      <c r="AQ40" s="541"/>
      <c r="AR40" s="539"/>
      <c r="AS40" s="540"/>
      <c r="AT40" s="472"/>
      <c r="AV40" s="413" t="str">
        <f>IF(총괄!$A$3="(","1",RIGHT(총괄!$A$3,LEN(총괄!$A$3)-FIND(":",총괄!$A$3)-1))</f>
        <v>승학터널 민간투자사업(1차:우선)</v>
      </c>
      <c r="AW40" s="413" t="s">
        <v>262</v>
      </c>
    </row>
    <row r="41" spans="1:49" s="1" customFormat="1" ht="50.1" customHeight="1">
      <c r="A41" s="447"/>
      <c r="B41" s="447"/>
      <c r="C41" s="447"/>
      <c r="D41" s="457"/>
      <c r="E41" s="457"/>
      <c r="F41" s="447"/>
      <c r="G41" s="453"/>
      <c r="H41" s="65"/>
      <c r="I41" s="65"/>
      <c r="J41" s="65"/>
      <c r="K41" s="27"/>
      <c r="L41" s="449"/>
      <c r="M41" s="450"/>
      <c r="N41" s="451"/>
      <c r="O41" s="73" t="e">
        <f t="shared" si="3"/>
        <v>#VALUE!</v>
      </c>
      <c r="P41" s="73" t="e">
        <f t="shared" si="4"/>
        <v>#VALUE!</v>
      </c>
      <c r="Q41" s="74" t="e">
        <f t="shared" si="9"/>
        <v>#VALUE!</v>
      </c>
      <c r="R41" s="81"/>
      <c r="S41" s="75">
        <f t="shared" si="10"/>
        <v>0</v>
      </c>
      <c r="T41" s="82"/>
      <c r="U41" s="76">
        <f t="shared" si="11"/>
        <v>0</v>
      </c>
      <c r="V41" s="82"/>
      <c r="W41" s="76">
        <f t="shared" si="12"/>
        <v>0</v>
      </c>
      <c r="X41" s="76">
        <f t="shared" si="0"/>
        <v>0</v>
      </c>
      <c r="Y41" s="76">
        <f t="shared" si="13"/>
        <v>0</v>
      </c>
      <c r="Z41" s="77" t="e">
        <f t="shared" si="1"/>
        <v>#DIV/0!</v>
      </c>
      <c r="AA41" s="87"/>
      <c r="AB41" s="88"/>
      <c r="AC41" s="78"/>
      <c r="AD41" s="79">
        <f t="shared" si="2"/>
        <v>0</v>
      </c>
      <c r="AE41" s="80">
        <f t="shared" si="8"/>
        <v>0</v>
      </c>
      <c r="AF41" s="464"/>
      <c r="AG41" s="462"/>
      <c r="AH41" s="452"/>
      <c r="AI41" s="452"/>
      <c r="AJ41" s="463"/>
      <c r="AK41" s="462"/>
      <c r="AL41" s="463"/>
      <c r="AM41" s="89"/>
      <c r="AN41" s="92"/>
      <c r="AO41" s="89"/>
      <c r="AP41" s="89"/>
      <c r="AQ41" s="541"/>
      <c r="AR41" s="539"/>
      <c r="AS41" s="539"/>
      <c r="AT41" s="473"/>
      <c r="AV41" s="413" t="str">
        <f>IF(총괄!$A$3="(","1",RIGHT(총괄!$A$3,LEN(총괄!$A$3)-FIND(":",총괄!$A$3)-1))</f>
        <v>승학터널 민간투자사업(1차:우선)</v>
      </c>
      <c r="AW41" s="413" t="s">
        <v>262</v>
      </c>
    </row>
    <row r="42" spans="1:49" s="1" customFormat="1" ht="50.1" customHeight="1">
      <c r="A42" s="447"/>
      <c r="B42" s="447"/>
      <c r="C42" s="447"/>
      <c r="D42" s="457"/>
      <c r="E42" s="457"/>
      <c r="F42" s="447"/>
      <c r="G42" s="453"/>
      <c r="H42" s="65"/>
      <c r="I42" s="65"/>
      <c r="J42" s="65"/>
      <c r="K42" s="27"/>
      <c r="L42" s="449"/>
      <c r="M42" s="450"/>
      <c r="N42" s="451"/>
      <c r="O42" s="73" t="e">
        <f t="shared" si="3"/>
        <v>#VALUE!</v>
      </c>
      <c r="P42" s="73" t="e">
        <f t="shared" si="4"/>
        <v>#VALUE!</v>
      </c>
      <c r="Q42" s="74" t="e">
        <f t="shared" si="9"/>
        <v>#VALUE!</v>
      </c>
      <c r="R42" s="81"/>
      <c r="S42" s="75">
        <f t="shared" si="10"/>
        <v>0</v>
      </c>
      <c r="T42" s="82"/>
      <c r="U42" s="76">
        <f t="shared" si="11"/>
        <v>0</v>
      </c>
      <c r="V42" s="82"/>
      <c r="W42" s="76">
        <f t="shared" si="12"/>
        <v>0</v>
      </c>
      <c r="X42" s="76">
        <f t="shared" si="0"/>
        <v>0</v>
      </c>
      <c r="Y42" s="76">
        <f t="shared" si="13"/>
        <v>0</v>
      </c>
      <c r="Z42" s="77" t="e">
        <f t="shared" si="1"/>
        <v>#DIV/0!</v>
      </c>
      <c r="AA42" s="87"/>
      <c r="AB42" s="88"/>
      <c r="AC42" s="78"/>
      <c r="AD42" s="79">
        <f t="shared" si="2"/>
        <v>0</v>
      </c>
      <c r="AE42" s="80">
        <f t="shared" si="8"/>
        <v>0</v>
      </c>
      <c r="AF42" s="461"/>
      <c r="AG42" s="462"/>
      <c r="AH42" s="452"/>
      <c r="AI42" s="452"/>
      <c r="AJ42" s="467"/>
      <c r="AK42" s="468"/>
      <c r="AL42" s="468"/>
      <c r="AM42" s="89"/>
      <c r="AN42" s="92"/>
      <c r="AO42" s="89"/>
      <c r="AP42" s="89"/>
      <c r="AQ42" s="541"/>
      <c r="AR42" s="539"/>
      <c r="AS42" s="539"/>
      <c r="AT42" s="474"/>
      <c r="AV42" s="413" t="str">
        <f>IF(총괄!$A$3="(","1",RIGHT(총괄!$A$3,LEN(총괄!$A$3)-FIND(":",총괄!$A$3)-1))</f>
        <v>승학터널 민간투자사업(1차:우선)</v>
      </c>
      <c r="AW42" s="413" t="s">
        <v>262</v>
      </c>
    </row>
    <row r="43" spans="1:49" s="1" customFormat="1" ht="50.1" customHeight="1">
      <c r="A43" s="447"/>
      <c r="B43" s="447"/>
      <c r="C43" s="447"/>
      <c r="D43" s="457"/>
      <c r="E43" s="457"/>
      <c r="F43" s="447"/>
      <c r="G43" s="453"/>
      <c r="H43" s="65"/>
      <c r="I43" s="65"/>
      <c r="J43" s="65"/>
      <c r="K43" s="27"/>
      <c r="L43" s="449"/>
      <c r="M43" s="450"/>
      <c r="N43" s="451"/>
      <c r="O43" s="73" t="e">
        <f t="shared" si="3"/>
        <v>#VALUE!</v>
      </c>
      <c r="P43" s="73" t="e">
        <f t="shared" si="4"/>
        <v>#VALUE!</v>
      </c>
      <c r="Q43" s="74" t="e">
        <f t="shared" si="9"/>
        <v>#VALUE!</v>
      </c>
      <c r="R43" s="81"/>
      <c r="S43" s="75">
        <f t="shared" si="10"/>
        <v>0</v>
      </c>
      <c r="T43" s="82"/>
      <c r="U43" s="76">
        <f t="shared" si="11"/>
        <v>0</v>
      </c>
      <c r="V43" s="82"/>
      <c r="W43" s="76">
        <f t="shared" si="12"/>
        <v>0</v>
      </c>
      <c r="X43" s="76">
        <f t="shared" si="0"/>
        <v>0</v>
      </c>
      <c r="Y43" s="76">
        <f t="shared" si="13"/>
        <v>0</v>
      </c>
      <c r="Z43" s="77" t="e">
        <f t="shared" si="1"/>
        <v>#DIV/0!</v>
      </c>
      <c r="AA43" s="87"/>
      <c r="AB43" s="88"/>
      <c r="AC43" s="78"/>
      <c r="AD43" s="79">
        <f t="shared" si="2"/>
        <v>0</v>
      </c>
      <c r="AE43" s="80">
        <f t="shared" si="8"/>
        <v>0</v>
      </c>
      <c r="AF43" s="461"/>
      <c r="AG43" s="462"/>
      <c r="AH43" s="452"/>
      <c r="AI43" s="452"/>
      <c r="AJ43" s="463"/>
      <c r="AK43" s="462"/>
      <c r="AL43" s="463"/>
      <c r="AM43" s="89"/>
      <c r="AN43" s="92"/>
      <c r="AO43" s="89"/>
      <c r="AP43" s="89"/>
      <c r="AQ43" s="541"/>
      <c r="AR43" s="539"/>
      <c r="AS43" s="539"/>
      <c r="AT43" s="473"/>
      <c r="AV43" s="413" t="str">
        <f>IF(총괄!$A$3="(","1",RIGHT(총괄!$A$3,LEN(총괄!$A$3)-FIND(":",총괄!$A$3)-1))</f>
        <v>승학터널 민간투자사업(1차:우선)</v>
      </c>
      <c r="AW43" s="413" t="s">
        <v>262</v>
      </c>
    </row>
    <row r="44" spans="1:49" s="1" customFormat="1" ht="50.1" customHeight="1">
      <c r="A44" s="447"/>
      <c r="B44" s="447"/>
      <c r="C44" s="447"/>
      <c r="D44" s="457"/>
      <c r="E44" s="457"/>
      <c r="F44" s="447"/>
      <c r="G44" s="459"/>
      <c r="H44" s="64"/>
      <c r="I44" s="64"/>
      <c r="J44" s="64"/>
      <c r="K44" s="27"/>
      <c r="L44" s="449"/>
      <c r="M44" s="450"/>
      <c r="N44" s="451"/>
      <c r="O44" s="73" t="e">
        <f t="shared" si="3"/>
        <v>#VALUE!</v>
      </c>
      <c r="P44" s="73" t="e">
        <f t="shared" si="4"/>
        <v>#VALUE!</v>
      </c>
      <c r="Q44" s="74" t="e">
        <f t="shared" si="9"/>
        <v>#VALUE!</v>
      </c>
      <c r="R44" s="81"/>
      <c r="S44" s="75">
        <f t="shared" si="10"/>
        <v>0</v>
      </c>
      <c r="T44" s="82"/>
      <c r="U44" s="76">
        <f t="shared" si="11"/>
        <v>0</v>
      </c>
      <c r="V44" s="82"/>
      <c r="W44" s="76">
        <f t="shared" si="12"/>
        <v>0</v>
      </c>
      <c r="X44" s="76">
        <f t="shared" si="0"/>
        <v>0</v>
      </c>
      <c r="Y44" s="76">
        <f t="shared" si="13"/>
        <v>0</v>
      </c>
      <c r="Z44" s="77" t="e">
        <f t="shared" si="1"/>
        <v>#DIV/0!</v>
      </c>
      <c r="AA44" s="87"/>
      <c r="AB44" s="88"/>
      <c r="AC44" s="78"/>
      <c r="AD44" s="79">
        <f t="shared" si="2"/>
        <v>0</v>
      </c>
      <c r="AE44" s="80">
        <f t="shared" si="8"/>
        <v>0</v>
      </c>
      <c r="AF44" s="461"/>
      <c r="AG44" s="462"/>
      <c r="AH44" s="452"/>
      <c r="AI44" s="452"/>
      <c r="AJ44" s="463"/>
      <c r="AK44" s="462"/>
      <c r="AL44" s="463"/>
      <c r="AM44" s="89"/>
      <c r="AN44" s="90"/>
      <c r="AO44" s="89"/>
      <c r="AP44" s="89"/>
      <c r="AQ44" s="541"/>
      <c r="AR44" s="539"/>
      <c r="AS44" s="539"/>
      <c r="AT44" s="470"/>
      <c r="AV44" s="413" t="str">
        <f>IF(총괄!$A$3="(","1",RIGHT(총괄!$A$3,LEN(총괄!$A$3)-FIND(":",총괄!$A$3)-1))</f>
        <v>승학터널 민간투자사업(1차:우선)</v>
      </c>
      <c r="AW44" s="413" t="s">
        <v>262</v>
      </c>
    </row>
    <row r="45" spans="1:49" s="1" customFormat="1" ht="50.1" customHeight="1">
      <c r="A45" s="447"/>
      <c r="B45" s="447"/>
      <c r="C45" s="447"/>
      <c r="D45" s="457"/>
      <c r="E45" s="457"/>
      <c r="F45" s="447"/>
      <c r="G45" s="459"/>
      <c r="H45" s="64"/>
      <c r="I45" s="64"/>
      <c r="J45" s="64"/>
      <c r="K45" s="27"/>
      <c r="L45" s="449"/>
      <c r="M45" s="450"/>
      <c r="N45" s="451"/>
      <c r="O45" s="73" t="e">
        <f t="shared" si="3"/>
        <v>#VALUE!</v>
      </c>
      <c r="P45" s="73" t="e">
        <f t="shared" si="4"/>
        <v>#VALUE!</v>
      </c>
      <c r="Q45" s="74" t="e">
        <f t="shared" si="9"/>
        <v>#VALUE!</v>
      </c>
      <c r="R45" s="81"/>
      <c r="S45" s="75">
        <f t="shared" si="10"/>
        <v>0</v>
      </c>
      <c r="T45" s="82"/>
      <c r="U45" s="76">
        <f t="shared" si="11"/>
        <v>0</v>
      </c>
      <c r="V45" s="82"/>
      <c r="W45" s="76">
        <f t="shared" si="12"/>
        <v>0</v>
      </c>
      <c r="X45" s="76">
        <f t="shared" si="0"/>
        <v>0</v>
      </c>
      <c r="Y45" s="76">
        <f t="shared" si="13"/>
        <v>0</v>
      </c>
      <c r="Z45" s="77" t="e">
        <f t="shared" si="1"/>
        <v>#DIV/0!</v>
      </c>
      <c r="AA45" s="87"/>
      <c r="AB45" s="88"/>
      <c r="AC45" s="78"/>
      <c r="AD45" s="79">
        <f t="shared" si="2"/>
        <v>0</v>
      </c>
      <c r="AE45" s="80">
        <f t="shared" si="8"/>
        <v>0</v>
      </c>
      <c r="AF45" s="461"/>
      <c r="AG45" s="462"/>
      <c r="AH45" s="452"/>
      <c r="AI45" s="452"/>
      <c r="AJ45" s="463"/>
      <c r="AK45" s="462"/>
      <c r="AL45" s="463"/>
      <c r="AM45" s="89"/>
      <c r="AN45" s="90"/>
      <c r="AO45" s="89"/>
      <c r="AP45" s="89"/>
      <c r="AQ45" s="541"/>
      <c r="AR45" s="539"/>
      <c r="AS45" s="539"/>
      <c r="AT45" s="470"/>
      <c r="AV45" s="413" t="str">
        <f>IF(총괄!$A$3="(","1",RIGHT(총괄!$A$3,LEN(총괄!$A$3)-FIND(":",총괄!$A$3)-1))</f>
        <v>승학터널 민간투자사업(1차:우선)</v>
      </c>
      <c r="AW45" s="413" t="s">
        <v>262</v>
      </c>
    </row>
    <row r="46" spans="1:49" s="1" customFormat="1" ht="50.1" customHeight="1">
      <c r="A46" s="447"/>
      <c r="B46" s="447"/>
      <c r="C46" s="447"/>
      <c r="D46" s="457"/>
      <c r="E46" s="457"/>
      <c r="F46" s="447"/>
      <c r="G46" s="453"/>
      <c r="H46" s="65"/>
      <c r="I46" s="65"/>
      <c r="J46" s="65"/>
      <c r="K46" s="27"/>
      <c r="L46" s="449"/>
      <c r="M46" s="450"/>
      <c r="N46" s="451"/>
      <c r="O46" s="73" t="e">
        <f t="shared" si="3"/>
        <v>#VALUE!</v>
      </c>
      <c r="P46" s="73" t="e">
        <f t="shared" si="4"/>
        <v>#VALUE!</v>
      </c>
      <c r="Q46" s="74" t="e">
        <f t="shared" si="9"/>
        <v>#VALUE!</v>
      </c>
      <c r="R46" s="81"/>
      <c r="S46" s="75">
        <f t="shared" si="10"/>
        <v>0</v>
      </c>
      <c r="T46" s="82"/>
      <c r="U46" s="76">
        <f t="shared" si="11"/>
        <v>0</v>
      </c>
      <c r="V46" s="82"/>
      <c r="W46" s="76">
        <f t="shared" si="12"/>
        <v>0</v>
      </c>
      <c r="X46" s="76">
        <f t="shared" si="0"/>
        <v>0</v>
      </c>
      <c r="Y46" s="76">
        <f t="shared" si="13"/>
        <v>0</v>
      </c>
      <c r="Z46" s="77" t="e">
        <f t="shared" si="1"/>
        <v>#DIV/0!</v>
      </c>
      <c r="AA46" s="87"/>
      <c r="AB46" s="88"/>
      <c r="AC46" s="78"/>
      <c r="AD46" s="79">
        <f t="shared" si="2"/>
        <v>0</v>
      </c>
      <c r="AE46" s="80">
        <f t="shared" si="8"/>
        <v>0</v>
      </c>
      <c r="AF46" s="461"/>
      <c r="AG46" s="462"/>
      <c r="AH46" s="452"/>
      <c r="AI46" s="452"/>
      <c r="AJ46" s="463"/>
      <c r="AK46" s="462"/>
      <c r="AL46" s="463"/>
      <c r="AM46" s="89"/>
      <c r="AN46" s="90"/>
      <c r="AO46" s="89"/>
      <c r="AP46" s="89"/>
      <c r="AQ46" s="541"/>
      <c r="AR46" s="539"/>
      <c r="AS46" s="539"/>
      <c r="AT46" s="470"/>
      <c r="AV46" s="413" t="str">
        <f>IF(총괄!$A$3="(","1",RIGHT(총괄!$A$3,LEN(총괄!$A$3)-FIND(":",총괄!$A$3)-1))</f>
        <v>승학터널 민간투자사업(1차:우선)</v>
      </c>
      <c r="AW46" s="413" t="s">
        <v>262</v>
      </c>
    </row>
    <row r="47" spans="1:49" s="1" customFormat="1" ht="50.1" customHeight="1">
      <c r="A47" s="447"/>
      <c r="B47" s="447"/>
      <c r="C47" s="447"/>
      <c r="D47" s="457"/>
      <c r="E47" s="457"/>
      <c r="F47" s="447"/>
      <c r="G47" s="459"/>
      <c r="H47" s="64"/>
      <c r="I47" s="64"/>
      <c r="J47" s="64"/>
      <c r="K47" s="27"/>
      <c r="L47" s="449"/>
      <c r="M47" s="450"/>
      <c r="N47" s="451"/>
      <c r="O47" s="73" t="e">
        <f t="shared" si="3"/>
        <v>#VALUE!</v>
      </c>
      <c r="P47" s="73" t="e">
        <f t="shared" si="4"/>
        <v>#VALUE!</v>
      </c>
      <c r="Q47" s="74" t="e">
        <f t="shared" si="9"/>
        <v>#VALUE!</v>
      </c>
      <c r="R47" s="81"/>
      <c r="S47" s="75">
        <f t="shared" si="10"/>
        <v>0</v>
      </c>
      <c r="T47" s="82"/>
      <c r="U47" s="76">
        <f t="shared" si="11"/>
        <v>0</v>
      </c>
      <c r="V47" s="82"/>
      <c r="W47" s="76">
        <f t="shared" si="12"/>
        <v>0</v>
      </c>
      <c r="X47" s="76">
        <f t="shared" si="0"/>
        <v>0</v>
      </c>
      <c r="Y47" s="76">
        <f t="shared" si="13"/>
        <v>0</v>
      </c>
      <c r="Z47" s="77" t="e">
        <f t="shared" si="1"/>
        <v>#DIV/0!</v>
      </c>
      <c r="AA47" s="87"/>
      <c r="AB47" s="88"/>
      <c r="AC47" s="78"/>
      <c r="AD47" s="79">
        <f t="shared" si="2"/>
        <v>0</v>
      </c>
      <c r="AE47" s="80">
        <f t="shared" si="8"/>
        <v>0</v>
      </c>
      <c r="AF47" s="469"/>
      <c r="AG47" s="462"/>
      <c r="AH47" s="452"/>
      <c r="AI47" s="452"/>
      <c r="AJ47" s="463"/>
      <c r="AK47" s="462"/>
      <c r="AL47" s="463"/>
      <c r="AM47" s="89"/>
      <c r="AN47" s="90"/>
      <c r="AO47" s="89"/>
      <c r="AP47" s="89"/>
      <c r="AQ47" s="541"/>
      <c r="AR47" s="539"/>
      <c r="AS47" s="539"/>
      <c r="AT47" s="470"/>
      <c r="AV47" s="413" t="str">
        <f>IF(총괄!$A$3="(","1",RIGHT(총괄!$A$3,LEN(총괄!$A$3)-FIND(":",총괄!$A$3)-1))</f>
        <v>승학터널 민간투자사업(1차:우선)</v>
      </c>
      <c r="AW47" s="413" t="s">
        <v>262</v>
      </c>
    </row>
    <row r="48" spans="1:49" s="1" customFormat="1" ht="50.1" customHeight="1">
      <c r="A48" s="447"/>
      <c r="B48" s="447"/>
      <c r="C48" s="447"/>
      <c r="D48" s="457"/>
      <c r="E48" s="457"/>
      <c r="F48" s="447"/>
      <c r="G48" s="459"/>
      <c r="H48" s="64"/>
      <c r="I48" s="64"/>
      <c r="J48" s="64"/>
      <c r="K48" s="27"/>
      <c r="L48" s="449"/>
      <c r="M48" s="450"/>
      <c r="N48" s="451"/>
      <c r="O48" s="73" t="e">
        <f t="shared" si="3"/>
        <v>#VALUE!</v>
      </c>
      <c r="P48" s="73" t="e">
        <f t="shared" si="4"/>
        <v>#VALUE!</v>
      </c>
      <c r="Q48" s="74" t="e">
        <f t="shared" si="9"/>
        <v>#VALUE!</v>
      </c>
      <c r="R48" s="81"/>
      <c r="S48" s="75">
        <f t="shared" si="10"/>
        <v>0</v>
      </c>
      <c r="T48" s="82"/>
      <c r="U48" s="76">
        <f t="shared" si="11"/>
        <v>0</v>
      </c>
      <c r="V48" s="82"/>
      <c r="W48" s="76">
        <f t="shared" si="12"/>
        <v>0</v>
      </c>
      <c r="X48" s="76">
        <f t="shared" si="0"/>
        <v>0</v>
      </c>
      <c r="Y48" s="76">
        <f t="shared" si="13"/>
        <v>0</v>
      </c>
      <c r="Z48" s="77" t="e">
        <f t="shared" si="1"/>
        <v>#DIV/0!</v>
      </c>
      <c r="AA48" s="87"/>
      <c r="AB48" s="88"/>
      <c r="AC48" s="78"/>
      <c r="AD48" s="79">
        <f t="shared" si="2"/>
        <v>0</v>
      </c>
      <c r="AE48" s="80">
        <f t="shared" si="8"/>
        <v>0</v>
      </c>
      <c r="AF48" s="461"/>
      <c r="AG48" s="462"/>
      <c r="AH48" s="452"/>
      <c r="AI48" s="452"/>
      <c r="AJ48" s="463"/>
      <c r="AK48" s="462"/>
      <c r="AL48" s="463"/>
      <c r="AM48" s="89"/>
      <c r="AN48" s="90"/>
      <c r="AO48" s="89"/>
      <c r="AP48" s="89"/>
      <c r="AQ48" s="541"/>
      <c r="AR48" s="539"/>
      <c r="AS48" s="539"/>
      <c r="AT48" s="470"/>
      <c r="AV48" s="413" t="str">
        <f>IF(총괄!$A$3="(","1",RIGHT(총괄!$A$3,LEN(총괄!$A$3)-FIND(":",총괄!$A$3)-1))</f>
        <v>승학터널 민간투자사업(1차:우선)</v>
      </c>
      <c r="AW48" s="413" t="s">
        <v>262</v>
      </c>
    </row>
    <row r="49" spans="1:49" s="1" customFormat="1" ht="50.1" customHeight="1">
      <c r="A49" s="447"/>
      <c r="B49" s="447"/>
      <c r="C49" s="447"/>
      <c r="D49" s="457"/>
      <c r="E49" s="457"/>
      <c r="F49" s="447"/>
      <c r="G49" s="459"/>
      <c r="H49" s="64"/>
      <c r="I49" s="64"/>
      <c r="J49" s="64"/>
      <c r="K49" s="27"/>
      <c r="L49" s="449"/>
      <c r="M49" s="450"/>
      <c r="N49" s="451"/>
      <c r="O49" s="73" t="e">
        <f t="shared" si="3"/>
        <v>#VALUE!</v>
      </c>
      <c r="P49" s="73" t="e">
        <f t="shared" si="4"/>
        <v>#VALUE!</v>
      </c>
      <c r="Q49" s="74" t="e">
        <f t="shared" si="9"/>
        <v>#VALUE!</v>
      </c>
      <c r="R49" s="81"/>
      <c r="S49" s="75">
        <f t="shared" si="10"/>
        <v>0</v>
      </c>
      <c r="T49" s="82"/>
      <c r="U49" s="76">
        <f t="shared" si="11"/>
        <v>0</v>
      </c>
      <c r="V49" s="82"/>
      <c r="W49" s="76">
        <f t="shared" si="12"/>
        <v>0</v>
      </c>
      <c r="X49" s="76">
        <f t="shared" si="0"/>
        <v>0</v>
      </c>
      <c r="Y49" s="76">
        <f t="shared" si="13"/>
        <v>0</v>
      </c>
      <c r="Z49" s="77" t="e">
        <f t="shared" si="1"/>
        <v>#DIV/0!</v>
      </c>
      <c r="AA49" s="87"/>
      <c r="AB49" s="88"/>
      <c r="AC49" s="78"/>
      <c r="AD49" s="79">
        <f t="shared" si="2"/>
        <v>0</v>
      </c>
      <c r="AE49" s="80">
        <f t="shared" si="8"/>
        <v>0</v>
      </c>
      <c r="AF49" s="461"/>
      <c r="AG49" s="462"/>
      <c r="AH49" s="452"/>
      <c r="AI49" s="452"/>
      <c r="AJ49" s="463"/>
      <c r="AK49" s="462"/>
      <c r="AL49" s="463"/>
      <c r="AM49" s="89"/>
      <c r="AN49" s="90"/>
      <c r="AO49" s="89"/>
      <c r="AP49" s="89"/>
      <c r="AQ49" s="541"/>
      <c r="AR49" s="539"/>
      <c r="AS49" s="539"/>
      <c r="AT49" s="470"/>
      <c r="AV49" s="413" t="str">
        <f>IF(총괄!$A$3="(","1",RIGHT(총괄!$A$3,LEN(총괄!$A$3)-FIND(":",총괄!$A$3)-1))</f>
        <v>승학터널 민간투자사업(1차:우선)</v>
      </c>
      <c r="AW49" s="413" t="s">
        <v>262</v>
      </c>
    </row>
    <row r="50" spans="1:49" s="1" customFormat="1" ht="50.1" customHeight="1">
      <c r="A50" s="447"/>
      <c r="B50" s="447"/>
      <c r="C50" s="447"/>
      <c r="D50" s="457"/>
      <c r="E50" s="457"/>
      <c r="F50" s="447"/>
      <c r="G50" s="459"/>
      <c r="H50" s="64"/>
      <c r="I50" s="64"/>
      <c r="J50" s="64"/>
      <c r="K50" s="27"/>
      <c r="L50" s="449"/>
      <c r="M50" s="450"/>
      <c r="N50" s="451"/>
      <c r="O50" s="73" t="e">
        <f t="shared" si="3"/>
        <v>#VALUE!</v>
      </c>
      <c r="P50" s="73" t="e">
        <f t="shared" si="4"/>
        <v>#VALUE!</v>
      </c>
      <c r="Q50" s="74" t="e">
        <f t="shared" si="9"/>
        <v>#VALUE!</v>
      </c>
      <c r="R50" s="81"/>
      <c r="S50" s="75">
        <f t="shared" si="10"/>
        <v>0</v>
      </c>
      <c r="T50" s="82"/>
      <c r="U50" s="76">
        <f t="shared" si="11"/>
        <v>0</v>
      </c>
      <c r="V50" s="82"/>
      <c r="W50" s="76">
        <f t="shared" si="12"/>
        <v>0</v>
      </c>
      <c r="X50" s="76">
        <f t="shared" si="0"/>
        <v>0</v>
      </c>
      <c r="Y50" s="76">
        <f t="shared" si="13"/>
        <v>0</v>
      </c>
      <c r="Z50" s="77" t="e">
        <f t="shared" si="1"/>
        <v>#DIV/0!</v>
      </c>
      <c r="AA50" s="87"/>
      <c r="AB50" s="88"/>
      <c r="AC50" s="78"/>
      <c r="AD50" s="79">
        <f t="shared" si="2"/>
        <v>0</v>
      </c>
      <c r="AE50" s="80">
        <f t="shared" si="8"/>
        <v>0</v>
      </c>
      <c r="AF50" s="461"/>
      <c r="AG50" s="462"/>
      <c r="AH50" s="452"/>
      <c r="AI50" s="452"/>
      <c r="AJ50" s="463"/>
      <c r="AK50" s="462"/>
      <c r="AL50" s="463"/>
      <c r="AM50" s="89"/>
      <c r="AN50" s="90"/>
      <c r="AO50" s="89"/>
      <c r="AP50" s="89"/>
      <c r="AQ50" s="541"/>
      <c r="AR50" s="539"/>
      <c r="AS50" s="539"/>
      <c r="AT50" s="470"/>
      <c r="AV50" s="413" t="str">
        <f>IF(총괄!$A$3="(","1",RIGHT(총괄!$A$3,LEN(총괄!$A$3)-FIND(":",총괄!$A$3)-1))</f>
        <v>승학터널 민간투자사업(1차:우선)</v>
      </c>
      <c r="AW50" s="413" t="s">
        <v>262</v>
      </c>
    </row>
    <row r="51" spans="1:49" s="1" customFormat="1" ht="50.1" customHeight="1">
      <c r="A51" s="447"/>
      <c r="B51" s="447"/>
      <c r="C51" s="447"/>
      <c r="D51" s="457"/>
      <c r="E51" s="457"/>
      <c r="F51" s="447"/>
      <c r="G51" s="453"/>
      <c r="H51" s="65"/>
      <c r="I51" s="65"/>
      <c r="J51" s="65"/>
      <c r="K51" s="27"/>
      <c r="L51" s="449"/>
      <c r="M51" s="450"/>
      <c r="N51" s="451"/>
      <c r="O51" s="73" t="e">
        <f t="shared" si="3"/>
        <v>#VALUE!</v>
      </c>
      <c r="P51" s="73" t="e">
        <f t="shared" si="4"/>
        <v>#VALUE!</v>
      </c>
      <c r="Q51" s="74" t="e">
        <f t="shared" si="9"/>
        <v>#VALUE!</v>
      </c>
      <c r="R51" s="81"/>
      <c r="S51" s="75">
        <f t="shared" si="10"/>
        <v>0</v>
      </c>
      <c r="T51" s="82"/>
      <c r="U51" s="76">
        <f t="shared" si="11"/>
        <v>0</v>
      </c>
      <c r="V51" s="82"/>
      <c r="W51" s="76">
        <f t="shared" si="12"/>
        <v>0</v>
      </c>
      <c r="X51" s="76">
        <f t="shared" si="0"/>
        <v>0</v>
      </c>
      <c r="Y51" s="76">
        <f t="shared" si="13"/>
        <v>0</v>
      </c>
      <c r="Z51" s="77" t="e">
        <f t="shared" si="1"/>
        <v>#DIV/0!</v>
      </c>
      <c r="AA51" s="87"/>
      <c r="AB51" s="88"/>
      <c r="AC51" s="78"/>
      <c r="AD51" s="79">
        <f t="shared" si="2"/>
        <v>0</v>
      </c>
      <c r="AE51" s="80">
        <f t="shared" si="8"/>
        <v>0</v>
      </c>
      <c r="AF51" s="461"/>
      <c r="AG51" s="462"/>
      <c r="AH51" s="452"/>
      <c r="AI51" s="452"/>
      <c r="AJ51" s="463"/>
      <c r="AK51" s="462"/>
      <c r="AL51" s="463"/>
      <c r="AM51" s="89"/>
      <c r="AN51" s="90"/>
      <c r="AO51" s="89"/>
      <c r="AP51" s="89"/>
      <c r="AQ51" s="541"/>
      <c r="AR51" s="539"/>
      <c r="AS51" s="539"/>
      <c r="AT51" s="470"/>
      <c r="AV51" s="413" t="str">
        <f>IF(총괄!$A$3="(","1",RIGHT(총괄!$A$3,LEN(총괄!$A$3)-FIND(":",총괄!$A$3)-1))</f>
        <v>승학터널 민간투자사업(1차:우선)</v>
      </c>
      <c r="AW51" s="413" t="s">
        <v>262</v>
      </c>
    </row>
  </sheetData>
  <sheetProtection formatCells="0" formatColumns="0" formatRows="0" insertColumns="0" insertRows="0" insertHyperlinks="0" deleteColumns="0" deleteRows="0" sort="0" autoFilter="0" pivotTables="0"/>
  <autoFilter ref="A4:AT51" xr:uid="{00000000-0009-0000-0000-000007000000}"/>
  <phoneticPr fontId="67" type="noConversion"/>
  <conditionalFormatting sqref="Z5:Z1048576">
    <cfRule type="cellIs" dxfId="23" priority="4" operator="greaterThan">
      <formula>1.1</formula>
    </cfRule>
  </conditionalFormatting>
  <conditionalFormatting sqref="AD1:AF1048576">
    <cfRule type="expression" dxfId="22" priority="1">
      <formula>COUNTIF($AF1,"*총합*")</formula>
    </cfRule>
    <cfRule type="expression" dxfId="21" priority="2">
      <formula>COUNTIF($AF1,"*요약*")</formula>
    </cfRule>
    <cfRule type="expression" dxfId="20" priority="3">
      <formula>COUNTIF($AF1,"*합계*")</formula>
    </cfRule>
  </conditionalFormatting>
  <conditionalFormatting sqref="AR1:AS1048576">
    <cfRule type="expression" dxfId="19" priority="8">
      <formula>COUNTIF($AS1,"*협의*")</formula>
    </cfRule>
    <cfRule type="expression" dxfId="18" priority="9">
      <formula>COUNTIF($AS1,"*수용*")</formula>
    </cfRule>
  </conditionalFormatting>
  <printOptions horizontalCentered="1"/>
  <pageMargins left="0.15748031496062992" right="0.19685039370078741" top="0.19685039370078741" bottom="0.19685039370078741" header="0.39370078740157483" footer="0.11811023622047245"/>
  <pageSetup paperSize="9" scale="35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colBreaks count="1" manualBreakCount="1">
    <brk id="38" max="16383" man="1"/>
  </colBreaks>
  <ignoredErrors>
    <ignoredError sqref="A2" unlockedFormula="1"/>
  </ignoredErrors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1" tint="0.249977111117893"/>
    <pageSetUpPr fitToPage="1"/>
  </sheetPr>
  <dimension ref="A1:AW75"/>
  <sheetViews>
    <sheetView view="pageBreakPreview" zoomScaleNormal="100" zoomScaleSheetLayoutView="100" workbookViewId="0">
      <selection activeCell="AB11" sqref="AB11"/>
    </sheetView>
  </sheetViews>
  <sheetFormatPr defaultRowHeight="16.5"/>
  <cols>
    <col min="1" max="1" width="3.77734375" style="281" customWidth="1"/>
    <col min="2" max="2" width="5.6640625" style="281" bestFit="1" customWidth="1"/>
    <col min="3" max="3" width="5.6640625" style="281" customWidth="1"/>
    <col min="4" max="5" width="6.88671875" style="281" bestFit="1" customWidth="1"/>
    <col min="6" max="6" width="5.109375" style="282" customWidth="1"/>
    <col min="7" max="7" width="5.88671875" style="281" customWidth="1"/>
    <col min="8" max="8" width="8.5546875" style="283" hidden="1" customWidth="1"/>
    <col min="9" max="9" width="14.77734375" style="283" hidden="1" customWidth="1"/>
    <col min="10" max="10" width="12.44140625" style="283" hidden="1" customWidth="1"/>
    <col min="11" max="11" width="5.109375" style="284" hidden="1" customWidth="1"/>
    <col min="12" max="12" width="6.77734375" style="284" customWidth="1"/>
    <col min="13" max="13" width="10.77734375" style="319" customWidth="1"/>
    <col min="14" max="14" width="8.44140625" style="320" customWidth="1"/>
    <col min="15" max="16" width="3.44140625" style="285" hidden="1" customWidth="1"/>
    <col min="17" max="17" width="3.44140625" style="286" hidden="1" customWidth="1"/>
    <col min="18" max="18" width="3.44140625" style="281" hidden="1" customWidth="1"/>
    <col min="19" max="19" width="3.44140625" style="286" hidden="1" customWidth="1"/>
    <col min="20" max="20" width="3.44140625" style="281" hidden="1" customWidth="1"/>
    <col min="21" max="21" width="3.44140625" style="286" hidden="1" customWidth="1"/>
    <col min="22" max="22" width="3.44140625" style="281" hidden="1" customWidth="1"/>
    <col min="23" max="25" width="3.44140625" style="286" hidden="1" customWidth="1"/>
    <col min="26" max="26" width="3.44140625" style="287" hidden="1" customWidth="1"/>
    <col min="27" max="27" width="3.44140625" style="288" hidden="1" customWidth="1"/>
    <col min="28" max="28" width="13" style="288" customWidth="1"/>
    <col min="29" max="29" width="15" style="289" customWidth="1"/>
    <col min="30" max="30" width="10.88671875" style="290" customWidth="1"/>
    <col min="31" max="31" width="12" style="291" customWidth="1"/>
    <col min="32" max="32" width="10.109375" style="292" customWidth="1"/>
    <col min="33" max="33" width="29.77734375" style="292" customWidth="1"/>
    <col min="34" max="34" width="9.77734375" style="293" hidden="1" customWidth="1"/>
    <col min="35" max="35" width="8.6640625" style="293" hidden="1" customWidth="1"/>
    <col min="36" max="36" width="7.109375" style="292" customWidth="1"/>
    <col min="37" max="37" width="7.77734375" style="292" customWidth="1"/>
    <col min="38" max="38" width="4.21875" style="292" customWidth="1"/>
    <col min="39" max="40" width="9.109375" style="294" hidden="1" customWidth="1"/>
    <col min="41" max="41" width="10.21875" style="294" hidden="1" customWidth="1"/>
    <col min="42" max="43" width="9.109375" style="294" hidden="1" customWidth="1"/>
    <col min="44" max="44" width="9.21875" style="295" hidden="1" customWidth="1"/>
    <col min="45" max="45" width="6.21875" style="295" hidden="1" customWidth="1"/>
    <col min="46" max="46" width="8.33203125" style="294" customWidth="1"/>
    <col min="48" max="49" width="8.88671875" style="413"/>
  </cols>
  <sheetData>
    <row r="1" spans="1:49" ht="51.75" customHeight="1">
      <c r="A1" s="37" t="s">
        <v>174</v>
      </c>
      <c r="B1" s="37"/>
      <c r="C1" s="37"/>
      <c r="D1" s="37"/>
      <c r="E1" s="37"/>
      <c r="F1" s="37"/>
      <c r="G1" s="37"/>
      <c r="H1" s="19"/>
      <c r="I1" s="19"/>
      <c r="J1" s="19"/>
      <c r="K1" s="19"/>
      <c r="L1" s="37"/>
      <c r="M1" s="37"/>
      <c r="N1" s="37"/>
      <c r="O1" s="46"/>
      <c r="P1" s="46"/>
      <c r="Q1" s="28"/>
      <c r="R1" s="18"/>
      <c r="S1" s="28"/>
      <c r="T1" s="18"/>
      <c r="U1" s="28"/>
      <c r="V1" s="18"/>
      <c r="W1" s="28"/>
      <c r="X1" s="28"/>
      <c r="Y1" s="28"/>
      <c r="Z1" s="43"/>
      <c r="AA1" s="18"/>
      <c r="AB1" s="18"/>
      <c r="AC1" s="28"/>
      <c r="AD1" s="24"/>
      <c r="AE1" s="24"/>
      <c r="AF1" s="34"/>
      <c r="AG1" s="34"/>
      <c r="AH1" s="22"/>
      <c r="AI1" s="22"/>
      <c r="AJ1" s="34"/>
      <c r="AK1" s="34"/>
      <c r="AL1" s="34"/>
      <c r="AM1" s="48"/>
      <c r="AN1" s="48"/>
      <c r="AO1" s="48"/>
      <c r="AP1" s="48"/>
      <c r="AQ1" s="48"/>
      <c r="AR1" s="49"/>
      <c r="AS1" s="49"/>
      <c r="AT1" s="61"/>
    </row>
    <row r="2" spans="1:49" ht="29.25" customHeight="1" thickBot="1">
      <c r="A2" s="10" t="str">
        <f>총괄!$A$3</f>
        <v>○ 사업명 : 승학터널 민간투자사업(1차:우선)</v>
      </c>
      <c r="B2" s="10"/>
      <c r="C2" s="10"/>
      <c r="D2" s="10"/>
      <c r="E2" s="10"/>
      <c r="F2" s="38"/>
      <c r="G2" s="10"/>
      <c r="H2" s="11"/>
      <c r="I2" s="11"/>
      <c r="J2" s="11"/>
      <c r="K2" s="16"/>
      <c r="L2" s="39"/>
      <c r="M2" s="317"/>
      <c r="N2" s="10"/>
      <c r="O2" s="47"/>
      <c r="P2" s="47"/>
      <c r="Q2" s="29"/>
      <c r="R2" s="12"/>
      <c r="S2" s="29"/>
      <c r="T2" s="12"/>
      <c r="U2" s="29"/>
      <c r="V2" s="12"/>
      <c r="W2" s="29"/>
      <c r="X2" s="29"/>
      <c r="Y2" s="29"/>
      <c r="Z2" s="44"/>
      <c r="AA2" s="13"/>
      <c r="AB2" s="13"/>
      <c r="AC2" s="33"/>
      <c r="AD2" s="25"/>
      <c r="AE2" s="25"/>
      <c r="AF2" s="35"/>
      <c r="AG2" s="35"/>
      <c r="AH2" s="20"/>
      <c r="AI2" s="20"/>
      <c r="AJ2" s="35"/>
      <c r="AK2" s="35"/>
      <c r="AL2" s="35"/>
      <c r="AM2" s="14"/>
      <c r="AN2" s="14"/>
      <c r="AO2" s="14"/>
      <c r="AP2" s="14"/>
      <c r="AQ2" s="14"/>
      <c r="AR2" s="50"/>
      <c r="AS2" s="50"/>
      <c r="AT2" s="62"/>
    </row>
    <row r="3" spans="1:49" ht="30.75" customHeight="1" thickTop="1">
      <c r="A3" s="158" t="s">
        <v>82</v>
      </c>
      <c r="B3" s="159" t="s">
        <v>92</v>
      </c>
      <c r="C3" s="160"/>
      <c r="D3" s="159" t="s">
        <v>57</v>
      </c>
      <c r="E3" s="161"/>
      <c r="F3" s="249" t="s">
        <v>179</v>
      </c>
      <c r="G3" s="249" t="s">
        <v>175</v>
      </c>
      <c r="H3" s="249"/>
      <c r="I3" s="249"/>
      <c r="J3" s="249"/>
      <c r="K3" s="249"/>
      <c r="L3" s="162" t="s">
        <v>181</v>
      </c>
      <c r="M3" s="306" t="s">
        <v>187</v>
      </c>
      <c r="N3" s="306"/>
      <c r="O3" s="306"/>
      <c r="P3" s="306"/>
      <c r="Q3" s="270"/>
      <c r="R3" s="306"/>
      <c r="S3" s="270"/>
      <c r="T3" s="306"/>
      <c r="U3" s="270"/>
      <c r="V3" s="306"/>
      <c r="W3" s="270"/>
      <c r="X3" s="270"/>
      <c r="Y3" s="270"/>
      <c r="Z3" s="321"/>
      <c r="AA3" s="306"/>
      <c r="AB3" s="306"/>
      <c r="AC3" s="306"/>
      <c r="AD3" s="306"/>
      <c r="AE3" s="169" t="s">
        <v>185</v>
      </c>
      <c r="AF3" s="178" t="s">
        <v>177</v>
      </c>
      <c r="AG3" s="179"/>
      <c r="AH3" s="180"/>
      <c r="AI3" s="181"/>
      <c r="AJ3" s="182" t="s">
        <v>178</v>
      </c>
      <c r="AK3" s="183"/>
      <c r="AL3" s="184"/>
      <c r="AM3" s="221" t="s">
        <v>101</v>
      </c>
      <c r="AN3" s="222"/>
      <c r="AO3" s="223"/>
      <c r="AP3" s="224" t="s">
        <v>69</v>
      </c>
      <c r="AQ3" s="225"/>
      <c r="AR3" s="226" t="s">
        <v>35</v>
      </c>
      <c r="AS3" s="227"/>
      <c r="AT3" s="228"/>
    </row>
    <row r="4" spans="1:49" s="9" customFormat="1" ht="30" customHeight="1">
      <c r="A4" s="194" t="s">
        <v>103</v>
      </c>
      <c r="B4" s="195" t="s">
        <v>90</v>
      </c>
      <c r="C4" s="195" t="s">
        <v>91</v>
      </c>
      <c r="D4" s="196" t="s">
        <v>37</v>
      </c>
      <c r="E4" s="196" t="s">
        <v>44</v>
      </c>
      <c r="F4" s="247" t="s">
        <v>168</v>
      </c>
      <c r="G4" s="247" t="s">
        <v>176</v>
      </c>
      <c r="H4" s="247"/>
      <c r="I4" s="247"/>
      <c r="J4" s="248"/>
      <c r="K4" s="248"/>
      <c r="L4" s="197" t="s">
        <v>182</v>
      </c>
      <c r="M4" s="322" t="s">
        <v>188</v>
      </c>
      <c r="N4" s="322" t="s">
        <v>186</v>
      </c>
      <c r="O4" s="322"/>
      <c r="P4" s="322"/>
      <c r="Q4" s="271"/>
      <c r="R4" s="307"/>
      <c r="S4" s="271"/>
      <c r="T4" s="307"/>
      <c r="U4" s="271"/>
      <c r="V4" s="307"/>
      <c r="W4" s="271"/>
      <c r="X4" s="323"/>
      <c r="Y4" s="323"/>
      <c r="Z4" s="324"/>
      <c r="AA4" s="307"/>
      <c r="AB4" s="307" t="s">
        <v>190</v>
      </c>
      <c r="AC4" s="307" t="s">
        <v>191</v>
      </c>
      <c r="AD4" s="322" t="s">
        <v>189</v>
      </c>
      <c r="AE4" s="202" t="s">
        <v>184</v>
      </c>
      <c r="AF4" s="208" t="s">
        <v>97</v>
      </c>
      <c r="AG4" s="208" t="s">
        <v>53</v>
      </c>
      <c r="AH4" s="209" t="s">
        <v>24</v>
      </c>
      <c r="AI4" s="209" t="s">
        <v>71</v>
      </c>
      <c r="AJ4" s="208" t="s">
        <v>178</v>
      </c>
      <c r="AK4" s="208" t="s">
        <v>53</v>
      </c>
      <c r="AL4" s="210" t="s">
        <v>39</v>
      </c>
      <c r="AM4" s="229" t="s">
        <v>62</v>
      </c>
      <c r="AN4" s="230" t="s">
        <v>40</v>
      </c>
      <c r="AO4" s="230" t="s">
        <v>47</v>
      </c>
      <c r="AP4" s="230" t="s">
        <v>60</v>
      </c>
      <c r="AQ4" s="231" t="s">
        <v>45</v>
      </c>
      <c r="AR4" s="232" t="s">
        <v>58</v>
      </c>
      <c r="AS4" s="233" t="s">
        <v>59</v>
      </c>
      <c r="AT4" s="234" t="s">
        <v>99</v>
      </c>
      <c r="AV4" s="414"/>
      <c r="AW4" s="414"/>
    </row>
    <row r="5" spans="1:49" ht="50.1" customHeight="1">
      <c r="A5" s="447"/>
      <c r="B5" s="447"/>
      <c r="C5" s="447"/>
      <c r="D5" s="448"/>
      <c r="E5" s="448"/>
      <c r="F5" s="269" t="str">
        <f>IF(AF5="","",IF(AF5=AJ5,"가옥주","세입자"))</f>
        <v/>
      </c>
      <c r="G5" s="447"/>
      <c r="H5" s="68"/>
      <c r="I5" s="68"/>
      <c r="J5" s="68"/>
      <c r="K5" s="69"/>
      <c r="L5" s="449"/>
      <c r="M5" s="78">
        <f>IF(F5="",0,IF(F5="가옥주",LOOKUP(1,1/(G5='(주거이전비)'!K:K),'(주거이전비)'!M:M),LOOKUP(1,1/(G5='(주거이전비)'!K:K),'(주거이전비)'!N:N)))</f>
        <v>0</v>
      </c>
      <c r="N5" s="78">
        <f>IF(L5="",0,IF(L5&lt;33,'(주거이전비)'!$E$18,IF(L5&lt;49.5,'(주거이전비)'!$E$19,IF(L5&lt;66,'(주거이전비)'!$E$20,IF(L5&lt;99,'(주거이전비)'!$E$21,'(주거이전비)'!$E$22)))))</f>
        <v>0</v>
      </c>
      <c r="O5" s="272"/>
      <c r="P5" s="272"/>
      <c r="Q5" s="273"/>
      <c r="R5" s="308"/>
      <c r="S5" s="274"/>
      <c r="T5" s="309"/>
      <c r="U5" s="275"/>
      <c r="V5" s="309"/>
      <c r="W5" s="275"/>
      <c r="X5" s="275"/>
      <c r="Y5" s="275"/>
      <c r="Z5" s="276"/>
      <c r="AA5" s="310"/>
      <c r="AB5" s="311"/>
      <c r="AC5" s="78">
        <f>IF(AB5="",0,AB5*0.3)</f>
        <v>0</v>
      </c>
      <c r="AD5" s="76">
        <f>IF(F5="가옥주",IF(AB5="","",IF(AC5&lt;=6000000,6000000,IF(AC5&gt;=12000000,12000000,AC5))),0)</f>
        <v>0</v>
      </c>
      <c r="AE5" s="312">
        <f>ROUNDDOWN(SUM(AD5,N5,M5),-1)</f>
        <v>0</v>
      </c>
      <c r="AF5" s="461"/>
      <c r="AG5" s="462"/>
      <c r="AH5" s="452"/>
      <c r="AI5" s="452"/>
      <c r="AJ5" s="463"/>
      <c r="AK5" s="462"/>
      <c r="AL5" s="463"/>
      <c r="AM5" s="91"/>
      <c r="AN5" s="151"/>
      <c r="AO5" s="91"/>
      <c r="AP5" s="91"/>
      <c r="AQ5" s="152"/>
      <c r="AR5" s="153"/>
      <c r="AS5" s="154"/>
      <c r="AT5" s="475"/>
      <c r="AV5" s="413" t="str">
        <f>IF(총괄!$A$3="(","1",RIGHT(총괄!$A$3,LEN(총괄!$A$3)-FIND(":",총괄!$A$3)-1))</f>
        <v>승학터널 민간투자사업(1차:우선)</v>
      </c>
      <c r="AW5" s="413" t="s">
        <v>263</v>
      </c>
    </row>
    <row r="6" spans="1:49" s="1" customFormat="1" ht="50.1" customHeight="1">
      <c r="A6" s="447"/>
      <c r="B6" s="447"/>
      <c r="C6" s="447"/>
      <c r="D6" s="448"/>
      <c r="E6" s="448"/>
      <c r="F6" s="269" t="str">
        <f t="shared" ref="F6:F51" si="0">IF(AF6="","",IF(AF6=AJ6,"가옥주","세입자"))</f>
        <v/>
      </c>
      <c r="G6" s="447"/>
      <c r="H6" s="70"/>
      <c r="I6" s="70"/>
      <c r="J6" s="70"/>
      <c r="K6" s="69"/>
      <c r="L6" s="449"/>
      <c r="M6" s="78">
        <f>IF(F6="",0,IF(F6="가옥주",LOOKUP(1,1/(G6='(주거이전비)'!K:K),'(주거이전비)'!M:M),LOOKUP(1,1/(G6='(주거이전비)'!K:K),'(주거이전비)'!N:N)))</f>
        <v>0</v>
      </c>
      <c r="N6" s="78">
        <f>IF(L6="",0,IF(L6&lt;33,'(주거이전비)'!$E$18,IF(L6&lt;49.5,'(주거이전비)'!$E$19,IF(L6&lt;66,'(주거이전비)'!$E$20,IF(L6&lt;99,'(주거이전비)'!$E$21,'(주거이전비)'!$E$22)))))</f>
        <v>0</v>
      </c>
      <c r="O6" s="272"/>
      <c r="P6" s="272"/>
      <c r="Q6" s="273"/>
      <c r="R6" s="308"/>
      <c r="S6" s="274"/>
      <c r="T6" s="309"/>
      <c r="U6" s="275"/>
      <c r="V6" s="309"/>
      <c r="W6" s="275"/>
      <c r="X6" s="275"/>
      <c r="Y6" s="275"/>
      <c r="Z6" s="276"/>
      <c r="AA6" s="310"/>
      <c r="AB6" s="311"/>
      <c r="AC6" s="78">
        <f t="shared" ref="AC6:AC51" si="1">IF(AB6="",0,AB6*0.3)</f>
        <v>0</v>
      </c>
      <c r="AD6" s="76">
        <f t="shared" ref="AD6:AD51" si="2">IF(F6="가옥주",IF(AB6="","",IF(AC6&lt;=6000000,6000000,IF(AC6&gt;=12000000,12000000,AC6))),0)</f>
        <v>0</v>
      </c>
      <c r="AE6" s="312">
        <f t="shared" ref="AE6:AE51" si="3">ROUNDDOWN(SUM(AD6,N6,M6),-1)</f>
        <v>0</v>
      </c>
      <c r="AF6" s="461"/>
      <c r="AG6" s="462"/>
      <c r="AH6" s="452"/>
      <c r="AI6" s="452"/>
      <c r="AJ6" s="463"/>
      <c r="AK6" s="462"/>
      <c r="AL6" s="463"/>
      <c r="AM6" s="91"/>
      <c r="AN6" s="151"/>
      <c r="AO6" s="91"/>
      <c r="AP6" s="91"/>
      <c r="AQ6" s="152"/>
      <c r="AR6" s="153"/>
      <c r="AS6" s="154"/>
      <c r="AT6" s="472"/>
      <c r="AV6" s="413" t="str">
        <f>IF(총괄!$A$3="(","1",RIGHT(총괄!$A$3,LEN(총괄!$A$3)-FIND(":",총괄!$A$3)-1))</f>
        <v>승학터널 민간투자사업(1차:우선)</v>
      </c>
      <c r="AW6" s="413" t="s">
        <v>263</v>
      </c>
    </row>
    <row r="7" spans="1:49" s="1" customFormat="1" ht="50.1" customHeight="1">
      <c r="A7" s="447"/>
      <c r="B7" s="447"/>
      <c r="C7" s="447"/>
      <c r="D7" s="457"/>
      <c r="E7" s="457"/>
      <c r="F7" s="269" t="str">
        <f t="shared" si="0"/>
        <v/>
      </c>
      <c r="G7" s="453"/>
      <c r="H7" s="70"/>
      <c r="I7" s="70"/>
      <c r="J7" s="70"/>
      <c r="K7" s="71"/>
      <c r="L7" s="449"/>
      <c r="M7" s="78">
        <f>IF(F7="",0,IF(F7="가옥주",LOOKUP(1,1/(G7='(주거이전비)'!K:K),'(주거이전비)'!M:M),LOOKUP(1,1/(G7='(주거이전비)'!K:K),'(주거이전비)'!N:N)))</f>
        <v>0</v>
      </c>
      <c r="N7" s="78">
        <f>IF(L7="",0,IF(L7&lt;33,'(주거이전비)'!$E$18,IF(L7&lt;49.5,'(주거이전비)'!$E$19,IF(L7&lt;66,'(주거이전비)'!$E$20,IF(L7&lt;99,'(주거이전비)'!$E$21,'(주거이전비)'!$E$22)))))</f>
        <v>0</v>
      </c>
      <c r="O7" s="272"/>
      <c r="P7" s="272"/>
      <c r="Q7" s="273"/>
      <c r="R7" s="308"/>
      <c r="S7" s="274"/>
      <c r="T7" s="309"/>
      <c r="U7" s="275"/>
      <c r="V7" s="309"/>
      <c r="W7" s="275"/>
      <c r="X7" s="275"/>
      <c r="Y7" s="275"/>
      <c r="Z7" s="276"/>
      <c r="AA7" s="310"/>
      <c r="AB7" s="311"/>
      <c r="AC7" s="78">
        <f t="shared" si="1"/>
        <v>0</v>
      </c>
      <c r="AD7" s="76">
        <f t="shared" si="2"/>
        <v>0</v>
      </c>
      <c r="AE7" s="312">
        <f>ROUNDDOWN(SUM(AD7,N7,M7),-1)</f>
        <v>0</v>
      </c>
      <c r="AF7" s="461"/>
      <c r="AG7" s="462"/>
      <c r="AH7" s="452"/>
      <c r="AI7" s="452"/>
      <c r="AJ7" s="463"/>
      <c r="AK7" s="462"/>
      <c r="AL7" s="463"/>
      <c r="AM7" s="91"/>
      <c r="AN7" s="151"/>
      <c r="AO7" s="91"/>
      <c r="AP7" s="91"/>
      <c r="AQ7" s="152"/>
      <c r="AR7" s="153"/>
      <c r="AS7" s="154"/>
      <c r="AT7" s="472"/>
      <c r="AV7" s="413" t="str">
        <f>IF(총괄!$A$3="(","1",RIGHT(총괄!$A$3,LEN(총괄!$A$3)-FIND(":",총괄!$A$3)-1))</f>
        <v>승학터널 민간투자사업(1차:우선)</v>
      </c>
      <c r="AW7" s="413" t="s">
        <v>263</v>
      </c>
    </row>
    <row r="8" spans="1:49" ht="50.1" customHeight="1">
      <c r="A8" s="447"/>
      <c r="B8" s="447"/>
      <c r="C8" s="447"/>
      <c r="D8" s="448"/>
      <c r="E8" s="448"/>
      <c r="F8" s="269" t="str">
        <f t="shared" si="0"/>
        <v/>
      </c>
      <c r="G8" s="455"/>
      <c r="H8" s="72"/>
      <c r="I8" s="72"/>
      <c r="J8" s="72"/>
      <c r="K8" s="69"/>
      <c r="L8" s="449"/>
      <c r="M8" s="78">
        <f>IF(F8="",0,IF(F8="가옥주",LOOKUP(1,1/(G8='(주거이전비)'!K:K),'(주거이전비)'!M:M),LOOKUP(1,1/(G8='(주거이전비)'!K:K),'(주거이전비)'!N:N)))</f>
        <v>0</v>
      </c>
      <c r="N8" s="78">
        <f>IF(L8="",0,IF(L8&lt;33,'(주거이전비)'!$E$18,IF(L8&lt;49.5,'(주거이전비)'!$E$19,IF(L8&lt;66,'(주거이전비)'!$E$20,IF(L8&lt;99,'(주거이전비)'!$E$21,'(주거이전비)'!$E$22)))))</f>
        <v>0</v>
      </c>
      <c r="O8" s="272"/>
      <c r="P8" s="272"/>
      <c r="Q8" s="273"/>
      <c r="R8" s="308"/>
      <c r="S8" s="274"/>
      <c r="T8" s="309"/>
      <c r="U8" s="275"/>
      <c r="V8" s="309"/>
      <c r="W8" s="275"/>
      <c r="X8" s="275"/>
      <c r="Y8" s="275"/>
      <c r="Z8" s="276"/>
      <c r="AA8" s="310"/>
      <c r="AB8" s="311"/>
      <c r="AC8" s="78">
        <f t="shared" si="1"/>
        <v>0</v>
      </c>
      <c r="AD8" s="76">
        <f t="shared" si="2"/>
        <v>0</v>
      </c>
      <c r="AE8" s="312">
        <f t="shared" si="3"/>
        <v>0</v>
      </c>
      <c r="AF8" s="464"/>
      <c r="AG8" s="462"/>
      <c r="AH8" s="452"/>
      <c r="AI8" s="452"/>
      <c r="AJ8" s="463"/>
      <c r="AK8" s="462"/>
      <c r="AL8" s="463"/>
      <c r="AM8" s="91"/>
      <c r="AN8" s="151"/>
      <c r="AO8" s="91"/>
      <c r="AP8" s="91"/>
      <c r="AQ8" s="152"/>
      <c r="AR8" s="153"/>
      <c r="AS8" s="154"/>
      <c r="AT8" s="472"/>
      <c r="AV8" s="413" t="str">
        <f>IF(총괄!$A$3="(","1",RIGHT(총괄!$A$3,LEN(총괄!$A$3)-FIND(":",총괄!$A$3)-1))</f>
        <v>승학터널 민간투자사업(1차:우선)</v>
      </c>
      <c r="AW8" s="413" t="s">
        <v>263</v>
      </c>
    </row>
    <row r="9" spans="1:49" s="1" customFormat="1" ht="50.1" customHeight="1">
      <c r="A9" s="447"/>
      <c r="B9" s="447"/>
      <c r="C9" s="447"/>
      <c r="D9" s="457"/>
      <c r="E9" s="457"/>
      <c r="F9" s="269" t="str">
        <f t="shared" si="0"/>
        <v/>
      </c>
      <c r="G9" s="453"/>
      <c r="H9" s="70"/>
      <c r="I9" s="70"/>
      <c r="J9" s="70"/>
      <c r="K9" s="71"/>
      <c r="L9" s="449"/>
      <c r="M9" s="78">
        <f>IF(F9="",0,IF(F9="가옥주",LOOKUP(1,1/(G9='(주거이전비)'!K:K),'(주거이전비)'!M:M),LOOKUP(1,1/(G9='(주거이전비)'!K:K),'(주거이전비)'!N:N)))</f>
        <v>0</v>
      </c>
      <c r="N9" s="78">
        <f>IF(L9="",0,IF(L9&lt;33,'(주거이전비)'!$E$18,IF(L9&lt;49.5,'(주거이전비)'!$E$19,IF(L9&lt;66,'(주거이전비)'!$E$20,IF(L9&lt;99,'(주거이전비)'!$E$21,'(주거이전비)'!$E$22)))))</f>
        <v>0</v>
      </c>
      <c r="O9" s="272"/>
      <c r="P9" s="272"/>
      <c r="Q9" s="273"/>
      <c r="R9" s="308"/>
      <c r="S9" s="274"/>
      <c r="T9" s="309"/>
      <c r="U9" s="275"/>
      <c r="V9" s="309"/>
      <c r="W9" s="275"/>
      <c r="X9" s="275"/>
      <c r="Y9" s="275"/>
      <c r="Z9" s="276"/>
      <c r="AA9" s="310"/>
      <c r="AB9" s="311"/>
      <c r="AC9" s="78">
        <f t="shared" si="1"/>
        <v>0</v>
      </c>
      <c r="AD9" s="76">
        <f t="shared" si="2"/>
        <v>0</v>
      </c>
      <c r="AE9" s="312">
        <f t="shared" si="3"/>
        <v>0</v>
      </c>
      <c r="AF9" s="464"/>
      <c r="AG9" s="462"/>
      <c r="AH9" s="452"/>
      <c r="AI9" s="452"/>
      <c r="AJ9" s="463"/>
      <c r="AK9" s="462"/>
      <c r="AL9" s="463"/>
      <c r="AM9" s="91"/>
      <c r="AN9" s="151"/>
      <c r="AO9" s="91"/>
      <c r="AP9" s="91"/>
      <c r="AQ9" s="152"/>
      <c r="AR9" s="153"/>
      <c r="AS9" s="154"/>
      <c r="AT9" s="472"/>
      <c r="AV9" s="413" t="str">
        <f>IF(총괄!$A$3="(","1",RIGHT(총괄!$A$3,LEN(총괄!$A$3)-FIND(":",총괄!$A$3)-1))</f>
        <v>승학터널 민간투자사업(1차:우선)</v>
      </c>
      <c r="AW9" s="413" t="s">
        <v>263</v>
      </c>
    </row>
    <row r="10" spans="1:49" s="1" customFormat="1" ht="50.1" customHeight="1">
      <c r="A10" s="447"/>
      <c r="B10" s="447"/>
      <c r="C10" s="447"/>
      <c r="D10" s="457"/>
      <c r="E10" s="457"/>
      <c r="F10" s="269" t="str">
        <f t="shared" si="0"/>
        <v/>
      </c>
      <c r="G10" s="453"/>
      <c r="H10" s="70"/>
      <c r="I10" s="70"/>
      <c r="J10" s="70"/>
      <c r="K10" s="71"/>
      <c r="L10" s="449"/>
      <c r="M10" s="78">
        <f>IF(F10="",0,IF(F10="가옥주",LOOKUP(1,1/(G10='(주거이전비)'!K:K),'(주거이전비)'!M:M),LOOKUP(1,1/(G10='(주거이전비)'!K:K),'(주거이전비)'!N:N)))</f>
        <v>0</v>
      </c>
      <c r="N10" s="78">
        <f>IF(L10="",0,IF(L10&lt;33,'(주거이전비)'!$E$18,IF(L10&lt;49.5,'(주거이전비)'!$E$19,IF(L10&lt;66,'(주거이전비)'!$E$20,IF(L10&lt;99,'(주거이전비)'!$E$21,'(주거이전비)'!$E$22)))))</f>
        <v>0</v>
      </c>
      <c r="O10" s="272"/>
      <c r="P10" s="272"/>
      <c r="Q10" s="273"/>
      <c r="R10" s="308"/>
      <c r="S10" s="274"/>
      <c r="T10" s="309"/>
      <c r="U10" s="275"/>
      <c r="V10" s="309"/>
      <c r="W10" s="275"/>
      <c r="X10" s="275"/>
      <c r="Y10" s="275"/>
      <c r="Z10" s="276"/>
      <c r="AA10" s="310"/>
      <c r="AB10" s="311"/>
      <c r="AC10" s="78">
        <f t="shared" si="1"/>
        <v>0</v>
      </c>
      <c r="AD10" s="76">
        <f t="shared" si="2"/>
        <v>0</v>
      </c>
      <c r="AE10" s="312">
        <f t="shared" si="3"/>
        <v>0</v>
      </c>
      <c r="AF10" s="464"/>
      <c r="AG10" s="462"/>
      <c r="AH10" s="452"/>
      <c r="AI10" s="452"/>
      <c r="AJ10" s="463"/>
      <c r="AK10" s="462"/>
      <c r="AL10" s="463"/>
      <c r="AM10" s="91"/>
      <c r="AN10" s="151"/>
      <c r="AO10" s="91"/>
      <c r="AP10" s="91"/>
      <c r="AQ10" s="152"/>
      <c r="AR10" s="153"/>
      <c r="AS10" s="154"/>
      <c r="AT10" s="472"/>
      <c r="AV10" s="413" t="str">
        <f>IF(총괄!$A$3="(","1",RIGHT(총괄!$A$3,LEN(총괄!$A$3)-FIND(":",총괄!$A$3)-1))</f>
        <v>승학터널 민간투자사업(1차:우선)</v>
      </c>
      <c r="AW10" s="413" t="s">
        <v>263</v>
      </c>
    </row>
    <row r="11" spans="1:49" s="1" customFormat="1" ht="50.1" customHeight="1">
      <c r="A11" s="447"/>
      <c r="B11" s="447"/>
      <c r="C11" s="447"/>
      <c r="D11" s="458"/>
      <c r="E11" s="458"/>
      <c r="F11" s="269" t="str">
        <f t="shared" si="0"/>
        <v/>
      </c>
      <c r="G11" s="453"/>
      <c r="H11" s="70"/>
      <c r="I11" s="70"/>
      <c r="J11" s="70"/>
      <c r="K11" s="69"/>
      <c r="L11" s="449"/>
      <c r="M11" s="78">
        <f>IF(F11="",0,IF(F11="가옥주",LOOKUP(1,1/(G11='(주거이전비)'!K:K),'(주거이전비)'!M:M),LOOKUP(1,1/(G11='(주거이전비)'!K:K),'(주거이전비)'!N:N)))</f>
        <v>0</v>
      </c>
      <c r="N11" s="78">
        <f>IF(L11="",0,IF(L11&lt;33,'(주거이전비)'!$E$18,IF(L11&lt;49.5,'(주거이전비)'!$E$19,IF(L11&lt;66,'(주거이전비)'!$E$20,IF(L11&lt;99,'(주거이전비)'!$E$21,'(주거이전비)'!$E$22)))))</f>
        <v>0</v>
      </c>
      <c r="O11" s="272"/>
      <c r="P11" s="272"/>
      <c r="Q11" s="273"/>
      <c r="R11" s="308"/>
      <c r="S11" s="274"/>
      <c r="T11" s="309"/>
      <c r="U11" s="275"/>
      <c r="V11" s="309"/>
      <c r="W11" s="275"/>
      <c r="X11" s="275"/>
      <c r="Y11" s="275"/>
      <c r="Z11" s="276"/>
      <c r="AA11" s="310"/>
      <c r="AB11" s="311"/>
      <c r="AC11" s="78">
        <f t="shared" si="1"/>
        <v>0</v>
      </c>
      <c r="AD11" s="76">
        <f t="shared" si="2"/>
        <v>0</v>
      </c>
      <c r="AE11" s="312">
        <f t="shared" si="3"/>
        <v>0</v>
      </c>
      <c r="AF11" s="464"/>
      <c r="AG11" s="465"/>
      <c r="AH11" s="452"/>
      <c r="AI11" s="452"/>
      <c r="AJ11" s="463"/>
      <c r="AK11" s="462"/>
      <c r="AL11" s="463"/>
      <c r="AM11" s="91"/>
      <c r="AN11" s="151"/>
      <c r="AO11" s="91"/>
      <c r="AP11" s="91"/>
      <c r="AQ11" s="152"/>
      <c r="AR11" s="153"/>
      <c r="AS11" s="154"/>
      <c r="AT11" s="472"/>
      <c r="AV11" s="413" t="str">
        <f>IF(총괄!$A$3="(","1",RIGHT(총괄!$A$3,LEN(총괄!$A$3)-FIND(":",총괄!$A$3)-1))</f>
        <v>승학터널 민간투자사업(1차:우선)</v>
      </c>
      <c r="AW11" s="413" t="s">
        <v>263</v>
      </c>
    </row>
    <row r="12" spans="1:49" s="1" customFormat="1" ht="50.1" customHeight="1">
      <c r="A12" s="447"/>
      <c r="B12" s="447"/>
      <c r="C12" s="447"/>
      <c r="D12" s="458"/>
      <c r="E12" s="458"/>
      <c r="F12" s="269" t="str">
        <f t="shared" si="0"/>
        <v/>
      </c>
      <c r="G12" s="453"/>
      <c r="H12" s="70"/>
      <c r="I12" s="70"/>
      <c r="J12" s="70"/>
      <c r="K12" s="69"/>
      <c r="L12" s="449"/>
      <c r="M12" s="78">
        <f>IF(F12="",0,IF(F12="가옥주",LOOKUP(1,1/(G12='(주거이전비)'!K:K),'(주거이전비)'!M:M),LOOKUP(1,1/(G12='(주거이전비)'!K:K),'(주거이전비)'!N:N)))</f>
        <v>0</v>
      </c>
      <c r="N12" s="78">
        <f>IF(L12="",0,IF(L12&lt;33,'(주거이전비)'!$E$18,IF(L12&lt;49.5,'(주거이전비)'!$E$19,IF(L12&lt;66,'(주거이전비)'!$E$20,IF(L12&lt;99,'(주거이전비)'!$E$21,'(주거이전비)'!$E$22)))))</f>
        <v>0</v>
      </c>
      <c r="O12" s="73"/>
      <c r="P12" s="73"/>
      <c r="Q12" s="74"/>
      <c r="R12" s="313"/>
      <c r="S12" s="75"/>
      <c r="T12" s="314"/>
      <c r="U12" s="76"/>
      <c r="V12" s="314"/>
      <c r="W12" s="76"/>
      <c r="X12" s="76"/>
      <c r="Y12" s="76"/>
      <c r="Z12" s="77"/>
      <c r="AA12" s="315"/>
      <c r="AB12" s="316"/>
      <c r="AC12" s="78">
        <f t="shared" si="1"/>
        <v>0</v>
      </c>
      <c r="AD12" s="76">
        <f t="shared" si="2"/>
        <v>0</v>
      </c>
      <c r="AE12" s="312">
        <f t="shared" si="3"/>
        <v>0</v>
      </c>
      <c r="AF12" s="464"/>
      <c r="AG12" s="465"/>
      <c r="AH12" s="452"/>
      <c r="AI12" s="452"/>
      <c r="AJ12" s="463"/>
      <c r="AK12" s="462"/>
      <c r="AL12" s="463"/>
      <c r="AM12" s="91"/>
      <c r="AN12" s="151"/>
      <c r="AO12" s="91"/>
      <c r="AP12" s="91"/>
      <c r="AQ12" s="152"/>
      <c r="AR12" s="153"/>
      <c r="AS12" s="154"/>
      <c r="AT12" s="472"/>
      <c r="AV12" s="413" t="str">
        <f>IF(총괄!$A$3="(","1",RIGHT(총괄!$A$3,LEN(총괄!$A$3)-FIND(":",총괄!$A$3)-1))</f>
        <v>승학터널 민간투자사업(1차:우선)</v>
      </c>
      <c r="AW12" s="413" t="s">
        <v>263</v>
      </c>
    </row>
    <row r="13" spans="1:49" s="1" customFormat="1" ht="50.1" customHeight="1">
      <c r="A13" s="447"/>
      <c r="B13" s="447"/>
      <c r="C13" s="447"/>
      <c r="D13" s="458"/>
      <c r="E13" s="458"/>
      <c r="F13" s="269" t="str">
        <f t="shared" si="0"/>
        <v/>
      </c>
      <c r="G13" s="453"/>
      <c r="H13" s="70"/>
      <c r="I13" s="70"/>
      <c r="J13" s="70"/>
      <c r="K13" s="69"/>
      <c r="L13" s="449"/>
      <c r="M13" s="78">
        <f>IF(F13="",0,IF(F13="가옥주",LOOKUP(1,1/(G13='(주거이전비)'!K:K),'(주거이전비)'!M:M),LOOKUP(1,1/(G13='(주거이전비)'!K:K),'(주거이전비)'!N:N)))</f>
        <v>0</v>
      </c>
      <c r="N13" s="78">
        <f>IF(L13="",0,IF(L13&lt;33,'(주거이전비)'!$E$18,IF(L13&lt;49.5,'(주거이전비)'!$E$19,IF(L13&lt;66,'(주거이전비)'!$E$20,IF(L13&lt;99,'(주거이전비)'!$E$21,'(주거이전비)'!$E$22)))))</f>
        <v>0</v>
      </c>
      <c r="O13" s="73"/>
      <c r="P13" s="73"/>
      <c r="Q13" s="74"/>
      <c r="R13" s="313"/>
      <c r="S13" s="75"/>
      <c r="T13" s="314"/>
      <c r="U13" s="76"/>
      <c r="V13" s="314"/>
      <c r="W13" s="76"/>
      <c r="X13" s="76"/>
      <c r="Y13" s="76"/>
      <c r="Z13" s="77"/>
      <c r="AA13" s="315"/>
      <c r="AB13" s="316"/>
      <c r="AC13" s="78">
        <f t="shared" si="1"/>
        <v>0</v>
      </c>
      <c r="AD13" s="76">
        <f t="shared" si="2"/>
        <v>0</v>
      </c>
      <c r="AE13" s="312">
        <f t="shared" si="3"/>
        <v>0</v>
      </c>
      <c r="AF13" s="464"/>
      <c r="AG13" s="465"/>
      <c r="AH13" s="452"/>
      <c r="AI13" s="452"/>
      <c r="AJ13" s="463"/>
      <c r="AK13" s="462"/>
      <c r="AL13" s="463"/>
      <c r="AM13" s="91"/>
      <c r="AN13" s="151"/>
      <c r="AO13" s="91"/>
      <c r="AP13" s="91"/>
      <c r="AQ13" s="152"/>
      <c r="AR13" s="153"/>
      <c r="AS13" s="154"/>
      <c r="AT13" s="472"/>
      <c r="AV13" s="413" t="str">
        <f>IF(총괄!$A$3="(","1",RIGHT(총괄!$A$3,LEN(총괄!$A$3)-FIND(":",총괄!$A$3)-1))</f>
        <v>승학터널 민간투자사업(1차:우선)</v>
      </c>
      <c r="AW13" s="413" t="s">
        <v>263</v>
      </c>
    </row>
    <row r="14" spans="1:49" s="1" customFormat="1" ht="50.1" customHeight="1">
      <c r="A14" s="447"/>
      <c r="B14" s="447"/>
      <c r="C14" s="447"/>
      <c r="D14" s="458"/>
      <c r="E14" s="458"/>
      <c r="F14" s="269" t="str">
        <f t="shared" si="0"/>
        <v/>
      </c>
      <c r="G14" s="453"/>
      <c r="H14" s="70"/>
      <c r="I14" s="70"/>
      <c r="J14" s="70"/>
      <c r="K14" s="69"/>
      <c r="L14" s="449"/>
      <c r="M14" s="78">
        <f>IF(F14="",0,IF(F14="가옥주",LOOKUP(1,1/(G14='(주거이전비)'!K:K),'(주거이전비)'!M:M),LOOKUP(1,1/(G14='(주거이전비)'!K:K),'(주거이전비)'!N:N)))</f>
        <v>0</v>
      </c>
      <c r="N14" s="78">
        <f>IF(L14="",0,IF(L14&lt;33,'(주거이전비)'!$E$18,IF(L14&lt;49.5,'(주거이전비)'!$E$19,IF(L14&lt;66,'(주거이전비)'!$E$20,IF(L14&lt;99,'(주거이전비)'!$E$21,'(주거이전비)'!$E$22)))))</f>
        <v>0</v>
      </c>
      <c r="O14" s="73"/>
      <c r="P14" s="73"/>
      <c r="Q14" s="74"/>
      <c r="R14" s="313"/>
      <c r="S14" s="75"/>
      <c r="T14" s="314"/>
      <c r="U14" s="76"/>
      <c r="V14" s="314"/>
      <c r="W14" s="76"/>
      <c r="X14" s="76"/>
      <c r="Y14" s="76"/>
      <c r="Z14" s="77"/>
      <c r="AA14" s="315"/>
      <c r="AB14" s="316"/>
      <c r="AC14" s="78">
        <f t="shared" si="1"/>
        <v>0</v>
      </c>
      <c r="AD14" s="76">
        <f t="shared" si="2"/>
        <v>0</v>
      </c>
      <c r="AE14" s="312">
        <f t="shared" si="3"/>
        <v>0</v>
      </c>
      <c r="AF14" s="464"/>
      <c r="AG14" s="465"/>
      <c r="AH14" s="452"/>
      <c r="AI14" s="452"/>
      <c r="AJ14" s="463"/>
      <c r="AK14" s="462"/>
      <c r="AL14" s="463"/>
      <c r="AM14" s="91"/>
      <c r="AN14" s="151"/>
      <c r="AO14" s="91"/>
      <c r="AP14" s="91"/>
      <c r="AQ14" s="152"/>
      <c r="AR14" s="153"/>
      <c r="AS14" s="154"/>
      <c r="AT14" s="472"/>
      <c r="AV14" s="413" t="str">
        <f>IF(총괄!$A$3="(","1",RIGHT(총괄!$A$3,LEN(총괄!$A$3)-FIND(":",총괄!$A$3)-1))</f>
        <v>승학터널 민간투자사업(1차:우선)</v>
      </c>
      <c r="AW14" s="413" t="s">
        <v>263</v>
      </c>
    </row>
    <row r="15" spans="1:49" s="1" customFormat="1" ht="50.1" customHeight="1">
      <c r="A15" s="447"/>
      <c r="B15" s="447"/>
      <c r="C15" s="447"/>
      <c r="D15" s="458"/>
      <c r="E15" s="458"/>
      <c r="F15" s="269" t="str">
        <f t="shared" si="0"/>
        <v/>
      </c>
      <c r="G15" s="453"/>
      <c r="H15" s="70"/>
      <c r="I15" s="70"/>
      <c r="J15" s="70"/>
      <c r="K15" s="69"/>
      <c r="L15" s="449"/>
      <c r="M15" s="78">
        <f>IF(F15="",0,IF(F15="가옥주",LOOKUP(1,1/(G15='(주거이전비)'!K:K),'(주거이전비)'!M:M),LOOKUP(1,1/(G15='(주거이전비)'!K:K),'(주거이전비)'!N:N)))</f>
        <v>0</v>
      </c>
      <c r="N15" s="78">
        <f>IF(L15="",0,IF(L15&lt;33,'(주거이전비)'!$E$18,IF(L15&lt;49.5,'(주거이전비)'!$E$19,IF(L15&lt;66,'(주거이전비)'!$E$20,IF(L15&lt;99,'(주거이전비)'!$E$21,'(주거이전비)'!$E$22)))))</f>
        <v>0</v>
      </c>
      <c r="O15" s="73"/>
      <c r="P15" s="73"/>
      <c r="Q15" s="74"/>
      <c r="R15" s="313"/>
      <c r="S15" s="75"/>
      <c r="T15" s="314"/>
      <c r="U15" s="76"/>
      <c r="V15" s="314"/>
      <c r="W15" s="76"/>
      <c r="X15" s="76"/>
      <c r="Y15" s="76"/>
      <c r="Z15" s="77"/>
      <c r="AA15" s="315"/>
      <c r="AB15" s="316"/>
      <c r="AC15" s="78">
        <f t="shared" si="1"/>
        <v>0</v>
      </c>
      <c r="AD15" s="76">
        <f t="shared" si="2"/>
        <v>0</v>
      </c>
      <c r="AE15" s="312">
        <f t="shared" si="3"/>
        <v>0</v>
      </c>
      <c r="AF15" s="464"/>
      <c r="AG15" s="465"/>
      <c r="AH15" s="452"/>
      <c r="AI15" s="452"/>
      <c r="AJ15" s="463"/>
      <c r="AK15" s="462"/>
      <c r="AL15" s="463"/>
      <c r="AM15" s="91"/>
      <c r="AN15" s="151"/>
      <c r="AO15" s="91"/>
      <c r="AP15" s="91"/>
      <c r="AQ15" s="152"/>
      <c r="AR15" s="153"/>
      <c r="AS15" s="154"/>
      <c r="AT15" s="472"/>
      <c r="AV15" s="413" t="str">
        <f>IF(총괄!$A$3="(","1",RIGHT(총괄!$A$3,LEN(총괄!$A$3)-FIND(":",총괄!$A$3)-1))</f>
        <v>승학터널 민간투자사업(1차:우선)</v>
      </c>
      <c r="AW15" s="413" t="s">
        <v>263</v>
      </c>
    </row>
    <row r="16" spans="1:49" s="1" customFormat="1" ht="50.1" customHeight="1">
      <c r="A16" s="447"/>
      <c r="B16" s="447"/>
      <c r="C16" s="447"/>
      <c r="D16" s="458"/>
      <c r="E16" s="458"/>
      <c r="F16" s="269" t="str">
        <f t="shared" si="0"/>
        <v/>
      </c>
      <c r="G16" s="453"/>
      <c r="H16" s="70"/>
      <c r="I16" s="70"/>
      <c r="J16" s="70"/>
      <c r="K16" s="69"/>
      <c r="L16" s="449"/>
      <c r="M16" s="78">
        <f>IF(F16="",0,IF(F16="가옥주",LOOKUP(1,1/(G16='(주거이전비)'!K:K),'(주거이전비)'!M:M),LOOKUP(1,1/(G16='(주거이전비)'!K:K),'(주거이전비)'!N:N)))</f>
        <v>0</v>
      </c>
      <c r="N16" s="78">
        <f>IF(L16="",0,IF(L16&lt;33,'(주거이전비)'!$E$18,IF(L16&lt;49.5,'(주거이전비)'!$E$19,IF(L16&lt;66,'(주거이전비)'!$E$20,IF(L16&lt;99,'(주거이전비)'!$E$21,'(주거이전비)'!$E$22)))))</f>
        <v>0</v>
      </c>
      <c r="O16" s="73"/>
      <c r="P16" s="73"/>
      <c r="Q16" s="74"/>
      <c r="R16" s="313"/>
      <c r="S16" s="75"/>
      <c r="T16" s="314"/>
      <c r="U16" s="76"/>
      <c r="V16" s="314"/>
      <c r="W16" s="76"/>
      <c r="X16" s="76"/>
      <c r="Y16" s="76"/>
      <c r="Z16" s="77"/>
      <c r="AA16" s="315"/>
      <c r="AB16" s="316"/>
      <c r="AC16" s="78">
        <f t="shared" si="1"/>
        <v>0</v>
      </c>
      <c r="AD16" s="76">
        <f t="shared" si="2"/>
        <v>0</v>
      </c>
      <c r="AE16" s="312">
        <f t="shared" si="3"/>
        <v>0</v>
      </c>
      <c r="AF16" s="464"/>
      <c r="AG16" s="465"/>
      <c r="AH16" s="452"/>
      <c r="AI16" s="452"/>
      <c r="AJ16" s="463"/>
      <c r="AK16" s="462"/>
      <c r="AL16" s="463"/>
      <c r="AM16" s="91"/>
      <c r="AN16" s="151"/>
      <c r="AO16" s="91"/>
      <c r="AP16" s="91"/>
      <c r="AQ16" s="152"/>
      <c r="AR16" s="153"/>
      <c r="AS16" s="154"/>
      <c r="AT16" s="472"/>
      <c r="AV16" s="413" t="str">
        <f>IF(총괄!$A$3="(","1",RIGHT(총괄!$A$3,LEN(총괄!$A$3)-FIND(":",총괄!$A$3)-1))</f>
        <v>승학터널 민간투자사업(1차:우선)</v>
      </c>
      <c r="AW16" s="413" t="s">
        <v>263</v>
      </c>
    </row>
    <row r="17" spans="1:49" s="1" customFormat="1" ht="50.1" customHeight="1">
      <c r="A17" s="447"/>
      <c r="B17" s="447"/>
      <c r="C17" s="447"/>
      <c r="D17" s="458"/>
      <c r="E17" s="458"/>
      <c r="F17" s="269" t="str">
        <f t="shared" si="0"/>
        <v/>
      </c>
      <c r="G17" s="459"/>
      <c r="H17" s="68"/>
      <c r="I17" s="68"/>
      <c r="J17" s="68"/>
      <c r="K17" s="69"/>
      <c r="L17" s="449"/>
      <c r="M17" s="78">
        <f>IF(F17="",0,IF(F17="가옥주",LOOKUP(1,1/(G17='(주거이전비)'!K:K),'(주거이전비)'!M:M),LOOKUP(1,1/(G17='(주거이전비)'!K:K),'(주거이전비)'!N:N)))</f>
        <v>0</v>
      </c>
      <c r="N17" s="78">
        <f>IF(L17="",0,IF(L17&lt;33,'(주거이전비)'!$E$18,IF(L17&lt;49.5,'(주거이전비)'!$E$19,IF(L17&lt;66,'(주거이전비)'!$E$20,IF(L17&lt;99,'(주거이전비)'!$E$21,'(주거이전비)'!$E$22)))))</f>
        <v>0</v>
      </c>
      <c r="O17" s="73"/>
      <c r="P17" s="73"/>
      <c r="Q17" s="74"/>
      <c r="R17" s="313"/>
      <c r="S17" s="75"/>
      <c r="T17" s="314"/>
      <c r="U17" s="76"/>
      <c r="V17" s="314"/>
      <c r="W17" s="76"/>
      <c r="X17" s="76"/>
      <c r="Y17" s="76"/>
      <c r="Z17" s="77"/>
      <c r="AA17" s="315"/>
      <c r="AB17" s="316"/>
      <c r="AC17" s="78">
        <f t="shared" si="1"/>
        <v>0</v>
      </c>
      <c r="AD17" s="76">
        <f t="shared" si="2"/>
        <v>0</v>
      </c>
      <c r="AE17" s="312">
        <f t="shared" si="3"/>
        <v>0</v>
      </c>
      <c r="AF17" s="464"/>
      <c r="AG17" s="465"/>
      <c r="AH17" s="452"/>
      <c r="AI17" s="452"/>
      <c r="AJ17" s="463"/>
      <c r="AK17" s="462"/>
      <c r="AL17" s="463"/>
      <c r="AM17" s="91"/>
      <c r="AN17" s="151"/>
      <c r="AO17" s="91"/>
      <c r="AP17" s="91"/>
      <c r="AQ17" s="152"/>
      <c r="AR17" s="153"/>
      <c r="AS17" s="154"/>
      <c r="AT17" s="472"/>
      <c r="AV17" s="413" t="str">
        <f>IF(총괄!$A$3="(","1",RIGHT(총괄!$A$3,LEN(총괄!$A$3)-FIND(":",총괄!$A$3)-1))</f>
        <v>승학터널 민간투자사업(1차:우선)</v>
      </c>
      <c r="AW17" s="413" t="s">
        <v>263</v>
      </c>
    </row>
    <row r="18" spans="1:49" s="1" customFormat="1" ht="50.1" customHeight="1">
      <c r="A18" s="447"/>
      <c r="B18" s="447"/>
      <c r="C18" s="447"/>
      <c r="D18" s="458"/>
      <c r="E18" s="458"/>
      <c r="F18" s="269" t="str">
        <f t="shared" si="0"/>
        <v/>
      </c>
      <c r="G18" s="453"/>
      <c r="H18" s="70"/>
      <c r="I18" s="70"/>
      <c r="J18" s="70"/>
      <c r="K18" s="69"/>
      <c r="L18" s="449"/>
      <c r="M18" s="78">
        <f>IF(F18="",0,IF(F18="가옥주",LOOKUP(1,1/(G18='(주거이전비)'!K:K),'(주거이전비)'!M:M),LOOKUP(1,1/(G18='(주거이전비)'!K:K),'(주거이전비)'!N:N)))</f>
        <v>0</v>
      </c>
      <c r="N18" s="78">
        <f>IF(L18="",0,IF(L18&lt;33,'(주거이전비)'!$E$18,IF(L18&lt;49.5,'(주거이전비)'!$E$19,IF(L18&lt;66,'(주거이전비)'!$E$20,IF(L18&lt;99,'(주거이전비)'!$E$21,'(주거이전비)'!$E$22)))))</f>
        <v>0</v>
      </c>
      <c r="O18" s="73"/>
      <c r="P18" s="73"/>
      <c r="Q18" s="74"/>
      <c r="R18" s="313"/>
      <c r="S18" s="75"/>
      <c r="T18" s="314"/>
      <c r="U18" s="76"/>
      <c r="V18" s="314"/>
      <c r="W18" s="76"/>
      <c r="X18" s="76"/>
      <c r="Y18" s="76"/>
      <c r="Z18" s="77"/>
      <c r="AA18" s="315"/>
      <c r="AB18" s="316"/>
      <c r="AC18" s="78">
        <f t="shared" si="1"/>
        <v>0</v>
      </c>
      <c r="AD18" s="76">
        <f t="shared" si="2"/>
        <v>0</v>
      </c>
      <c r="AE18" s="312">
        <f t="shared" si="3"/>
        <v>0</v>
      </c>
      <c r="AF18" s="464"/>
      <c r="AG18" s="465"/>
      <c r="AH18" s="452"/>
      <c r="AI18" s="452"/>
      <c r="AJ18" s="463"/>
      <c r="AK18" s="462"/>
      <c r="AL18" s="463"/>
      <c r="AM18" s="91"/>
      <c r="AN18" s="151"/>
      <c r="AO18" s="91"/>
      <c r="AP18" s="91"/>
      <c r="AQ18" s="152"/>
      <c r="AR18" s="153"/>
      <c r="AS18" s="154"/>
      <c r="AT18" s="472"/>
      <c r="AV18" s="413" t="str">
        <f>IF(총괄!$A$3="(","1",RIGHT(총괄!$A$3,LEN(총괄!$A$3)-FIND(":",총괄!$A$3)-1))</f>
        <v>승학터널 민간투자사업(1차:우선)</v>
      </c>
      <c r="AW18" s="413" t="s">
        <v>263</v>
      </c>
    </row>
    <row r="19" spans="1:49" s="1" customFormat="1" ht="50.1" customHeight="1">
      <c r="A19" s="447"/>
      <c r="B19" s="447"/>
      <c r="C19" s="447"/>
      <c r="D19" s="458"/>
      <c r="E19" s="458"/>
      <c r="F19" s="269" t="str">
        <f t="shared" si="0"/>
        <v/>
      </c>
      <c r="G19" s="453"/>
      <c r="H19" s="70"/>
      <c r="I19" s="70"/>
      <c r="J19" s="70"/>
      <c r="K19" s="69"/>
      <c r="L19" s="449"/>
      <c r="M19" s="78">
        <f>IF(F19="",0,IF(F19="가옥주",LOOKUP(1,1/(G19='(주거이전비)'!K:K),'(주거이전비)'!M:M),LOOKUP(1,1/(G19='(주거이전비)'!K:K),'(주거이전비)'!N:N)))</f>
        <v>0</v>
      </c>
      <c r="N19" s="78">
        <f>IF(L19="",0,IF(L19&lt;33,'(주거이전비)'!$E$18,IF(L19&lt;49.5,'(주거이전비)'!$E$19,IF(L19&lt;66,'(주거이전비)'!$E$20,IF(L19&lt;99,'(주거이전비)'!$E$21,'(주거이전비)'!$E$22)))))</f>
        <v>0</v>
      </c>
      <c r="O19" s="73"/>
      <c r="P19" s="73"/>
      <c r="Q19" s="74"/>
      <c r="R19" s="313"/>
      <c r="S19" s="75"/>
      <c r="T19" s="314"/>
      <c r="U19" s="76"/>
      <c r="V19" s="314"/>
      <c r="W19" s="76"/>
      <c r="X19" s="76"/>
      <c r="Y19" s="76"/>
      <c r="Z19" s="77"/>
      <c r="AA19" s="315"/>
      <c r="AB19" s="316"/>
      <c r="AC19" s="78">
        <f t="shared" si="1"/>
        <v>0</v>
      </c>
      <c r="AD19" s="76">
        <f t="shared" si="2"/>
        <v>0</v>
      </c>
      <c r="AE19" s="312">
        <f t="shared" si="3"/>
        <v>0</v>
      </c>
      <c r="AF19" s="464"/>
      <c r="AG19" s="465"/>
      <c r="AH19" s="452"/>
      <c r="AI19" s="452"/>
      <c r="AJ19" s="463"/>
      <c r="AK19" s="462"/>
      <c r="AL19" s="463"/>
      <c r="AM19" s="91"/>
      <c r="AN19" s="151"/>
      <c r="AO19" s="91"/>
      <c r="AP19" s="91"/>
      <c r="AQ19" s="152"/>
      <c r="AR19" s="153"/>
      <c r="AS19" s="154"/>
      <c r="AT19" s="472"/>
      <c r="AV19" s="413" t="str">
        <f>IF(총괄!$A$3="(","1",RIGHT(총괄!$A$3,LEN(총괄!$A$3)-FIND(":",총괄!$A$3)-1))</f>
        <v>승학터널 민간투자사업(1차:우선)</v>
      </c>
      <c r="AW19" s="413" t="s">
        <v>263</v>
      </c>
    </row>
    <row r="20" spans="1:49" s="1" customFormat="1" ht="50.1" customHeight="1">
      <c r="A20" s="447"/>
      <c r="B20" s="447"/>
      <c r="C20" s="447"/>
      <c r="D20" s="458"/>
      <c r="E20" s="458"/>
      <c r="F20" s="269" t="str">
        <f t="shared" si="0"/>
        <v/>
      </c>
      <c r="G20" s="453"/>
      <c r="H20" s="70"/>
      <c r="I20" s="70"/>
      <c r="J20" s="70"/>
      <c r="K20" s="69"/>
      <c r="L20" s="449"/>
      <c r="M20" s="78">
        <f>IF(F20="",0,IF(F20="가옥주",LOOKUP(1,1/(G20='(주거이전비)'!K:K),'(주거이전비)'!M:M),LOOKUP(1,1/(G20='(주거이전비)'!K:K),'(주거이전비)'!N:N)))</f>
        <v>0</v>
      </c>
      <c r="N20" s="78">
        <f>IF(L20="",0,IF(L20&lt;33,'(주거이전비)'!$E$18,IF(L20&lt;49.5,'(주거이전비)'!$E$19,IF(L20&lt;66,'(주거이전비)'!$E$20,IF(L20&lt;99,'(주거이전비)'!$E$21,'(주거이전비)'!$E$22)))))</f>
        <v>0</v>
      </c>
      <c r="O20" s="73"/>
      <c r="P20" s="73"/>
      <c r="Q20" s="74"/>
      <c r="R20" s="313"/>
      <c r="S20" s="75"/>
      <c r="T20" s="314"/>
      <c r="U20" s="76"/>
      <c r="V20" s="314"/>
      <c r="W20" s="76"/>
      <c r="X20" s="76"/>
      <c r="Y20" s="76"/>
      <c r="Z20" s="77"/>
      <c r="AA20" s="315"/>
      <c r="AB20" s="316"/>
      <c r="AC20" s="78">
        <f t="shared" si="1"/>
        <v>0</v>
      </c>
      <c r="AD20" s="76">
        <f t="shared" si="2"/>
        <v>0</v>
      </c>
      <c r="AE20" s="312">
        <f t="shared" si="3"/>
        <v>0</v>
      </c>
      <c r="AF20" s="461"/>
      <c r="AG20" s="465"/>
      <c r="AH20" s="452"/>
      <c r="AI20" s="452"/>
      <c r="AJ20" s="466"/>
      <c r="AK20" s="462"/>
      <c r="AL20" s="463"/>
      <c r="AM20" s="91"/>
      <c r="AN20" s="151"/>
      <c r="AO20" s="91"/>
      <c r="AP20" s="91"/>
      <c r="AQ20" s="152"/>
      <c r="AR20" s="153"/>
      <c r="AS20" s="154"/>
      <c r="AT20" s="472"/>
      <c r="AV20" s="413" t="str">
        <f>IF(총괄!$A$3="(","1",RIGHT(총괄!$A$3,LEN(총괄!$A$3)-FIND(":",총괄!$A$3)-1))</f>
        <v>승학터널 민간투자사업(1차:우선)</v>
      </c>
      <c r="AW20" s="413" t="s">
        <v>263</v>
      </c>
    </row>
    <row r="21" spans="1:49" s="1" customFormat="1" ht="50.1" customHeight="1">
      <c r="A21" s="447"/>
      <c r="B21" s="447"/>
      <c r="C21" s="447"/>
      <c r="D21" s="458"/>
      <c r="E21" s="458"/>
      <c r="F21" s="269" t="str">
        <f t="shared" si="0"/>
        <v/>
      </c>
      <c r="G21" s="453"/>
      <c r="H21" s="70"/>
      <c r="I21" s="70"/>
      <c r="J21" s="70"/>
      <c r="K21" s="69"/>
      <c r="L21" s="449"/>
      <c r="M21" s="78">
        <f>IF(F21="",0,IF(F21="가옥주",LOOKUP(1,1/(G21='(주거이전비)'!K:K),'(주거이전비)'!M:M),LOOKUP(1,1/(G21='(주거이전비)'!K:K),'(주거이전비)'!N:N)))</f>
        <v>0</v>
      </c>
      <c r="N21" s="78">
        <f>IF(L21="",0,IF(L21&lt;33,'(주거이전비)'!$E$18,IF(L21&lt;49.5,'(주거이전비)'!$E$19,IF(L21&lt;66,'(주거이전비)'!$E$20,IF(L21&lt;99,'(주거이전비)'!$E$21,'(주거이전비)'!$E$22)))))</f>
        <v>0</v>
      </c>
      <c r="O21" s="73"/>
      <c r="P21" s="73"/>
      <c r="Q21" s="74"/>
      <c r="R21" s="313"/>
      <c r="S21" s="75"/>
      <c r="T21" s="314"/>
      <c r="U21" s="76"/>
      <c r="V21" s="314"/>
      <c r="W21" s="76"/>
      <c r="X21" s="76"/>
      <c r="Y21" s="76"/>
      <c r="Z21" s="77"/>
      <c r="AA21" s="315"/>
      <c r="AB21" s="316"/>
      <c r="AC21" s="78">
        <f t="shared" si="1"/>
        <v>0</v>
      </c>
      <c r="AD21" s="76">
        <f t="shared" si="2"/>
        <v>0</v>
      </c>
      <c r="AE21" s="312">
        <f t="shared" si="3"/>
        <v>0</v>
      </c>
      <c r="AF21" s="461"/>
      <c r="AG21" s="465"/>
      <c r="AH21" s="452"/>
      <c r="AI21" s="452"/>
      <c r="AJ21" s="463"/>
      <c r="AK21" s="462"/>
      <c r="AL21" s="463"/>
      <c r="AM21" s="91"/>
      <c r="AN21" s="151"/>
      <c r="AO21" s="91"/>
      <c r="AP21" s="91"/>
      <c r="AQ21" s="152"/>
      <c r="AR21" s="153"/>
      <c r="AS21" s="154"/>
      <c r="AT21" s="472"/>
      <c r="AV21" s="413" t="str">
        <f>IF(총괄!$A$3="(","1",RIGHT(총괄!$A$3,LEN(총괄!$A$3)-FIND(":",총괄!$A$3)-1))</f>
        <v>승학터널 민간투자사업(1차:우선)</v>
      </c>
      <c r="AW21" s="413" t="s">
        <v>263</v>
      </c>
    </row>
    <row r="22" spans="1:49" s="1" customFormat="1" ht="50.1" customHeight="1">
      <c r="A22" s="447"/>
      <c r="B22" s="447"/>
      <c r="C22" s="447"/>
      <c r="D22" s="458"/>
      <c r="E22" s="458"/>
      <c r="F22" s="269" t="str">
        <f t="shared" si="0"/>
        <v/>
      </c>
      <c r="G22" s="453"/>
      <c r="H22" s="70"/>
      <c r="I22" s="70"/>
      <c r="J22" s="70"/>
      <c r="K22" s="69"/>
      <c r="L22" s="449"/>
      <c r="M22" s="78">
        <f>IF(F22="",0,IF(F22="가옥주",LOOKUP(1,1/(G22='(주거이전비)'!K:K),'(주거이전비)'!M:M),LOOKUP(1,1/(G22='(주거이전비)'!K:K),'(주거이전비)'!N:N)))</f>
        <v>0</v>
      </c>
      <c r="N22" s="78">
        <f>IF(L22="",0,IF(L22&lt;33,'(주거이전비)'!$E$18,IF(L22&lt;49.5,'(주거이전비)'!$E$19,IF(L22&lt;66,'(주거이전비)'!$E$20,IF(L22&lt;99,'(주거이전비)'!$E$21,'(주거이전비)'!$E$22)))))</f>
        <v>0</v>
      </c>
      <c r="O22" s="73"/>
      <c r="P22" s="73"/>
      <c r="Q22" s="74"/>
      <c r="R22" s="313"/>
      <c r="S22" s="75"/>
      <c r="T22" s="314"/>
      <c r="U22" s="76"/>
      <c r="V22" s="314"/>
      <c r="W22" s="76"/>
      <c r="X22" s="76"/>
      <c r="Y22" s="76"/>
      <c r="Z22" s="77"/>
      <c r="AA22" s="315"/>
      <c r="AB22" s="316"/>
      <c r="AC22" s="78">
        <f t="shared" si="1"/>
        <v>0</v>
      </c>
      <c r="AD22" s="76">
        <f t="shared" si="2"/>
        <v>0</v>
      </c>
      <c r="AE22" s="312">
        <f t="shared" si="3"/>
        <v>0</v>
      </c>
      <c r="AF22" s="461"/>
      <c r="AG22" s="465"/>
      <c r="AH22" s="452"/>
      <c r="AI22" s="452"/>
      <c r="AJ22" s="463"/>
      <c r="AK22" s="462"/>
      <c r="AL22" s="463"/>
      <c r="AM22" s="91"/>
      <c r="AN22" s="151"/>
      <c r="AO22" s="91"/>
      <c r="AP22" s="91"/>
      <c r="AQ22" s="152"/>
      <c r="AR22" s="153"/>
      <c r="AS22" s="154"/>
      <c r="AT22" s="472"/>
      <c r="AV22" s="413" t="str">
        <f>IF(총괄!$A$3="(","1",RIGHT(총괄!$A$3,LEN(총괄!$A$3)-FIND(":",총괄!$A$3)-1))</f>
        <v>승학터널 민간투자사업(1차:우선)</v>
      </c>
      <c r="AW22" s="413" t="s">
        <v>263</v>
      </c>
    </row>
    <row r="23" spans="1:49" s="1" customFormat="1" ht="50.1" customHeight="1">
      <c r="A23" s="447"/>
      <c r="B23" s="447"/>
      <c r="C23" s="447"/>
      <c r="D23" s="458"/>
      <c r="E23" s="458"/>
      <c r="F23" s="269" t="str">
        <f t="shared" si="0"/>
        <v/>
      </c>
      <c r="G23" s="453"/>
      <c r="H23" s="70"/>
      <c r="I23" s="70"/>
      <c r="J23" s="70"/>
      <c r="K23" s="69"/>
      <c r="L23" s="449"/>
      <c r="M23" s="78">
        <f>IF(F23="",0,IF(F23="가옥주",LOOKUP(1,1/(G23='(주거이전비)'!K:K),'(주거이전비)'!M:M),LOOKUP(1,1/(G23='(주거이전비)'!K:K),'(주거이전비)'!N:N)))</f>
        <v>0</v>
      </c>
      <c r="N23" s="78">
        <f>IF(L23="",0,IF(L23&lt;33,'(주거이전비)'!$E$18,IF(L23&lt;49.5,'(주거이전비)'!$E$19,IF(L23&lt;66,'(주거이전비)'!$E$20,IF(L23&lt;99,'(주거이전비)'!$E$21,'(주거이전비)'!$E$22)))))</f>
        <v>0</v>
      </c>
      <c r="O23" s="73"/>
      <c r="P23" s="73"/>
      <c r="Q23" s="74"/>
      <c r="R23" s="313"/>
      <c r="S23" s="75"/>
      <c r="T23" s="314"/>
      <c r="U23" s="76"/>
      <c r="V23" s="314"/>
      <c r="W23" s="76"/>
      <c r="X23" s="76"/>
      <c r="Y23" s="76"/>
      <c r="Z23" s="77"/>
      <c r="AA23" s="315"/>
      <c r="AB23" s="316"/>
      <c r="AC23" s="78">
        <f t="shared" si="1"/>
        <v>0</v>
      </c>
      <c r="AD23" s="76">
        <f t="shared" si="2"/>
        <v>0</v>
      </c>
      <c r="AE23" s="312">
        <f t="shared" si="3"/>
        <v>0</v>
      </c>
      <c r="AF23" s="464"/>
      <c r="AG23" s="465"/>
      <c r="AH23" s="452"/>
      <c r="AI23" s="452"/>
      <c r="AJ23" s="463"/>
      <c r="AK23" s="462"/>
      <c r="AL23" s="463"/>
      <c r="AM23" s="91"/>
      <c r="AN23" s="151"/>
      <c r="AO23" s="91"/>
      <c r="AP23" s="91"/>
      <c r="AQ23" s="152"/>
      <c r="AR23" s="153"/>
      <c r="AS23" s="154"/>
      <c r="AT23" s="472"/>
      <c r="AV23" s="413" t="str">
        <f>IF(총괄!$A$3="(","1",RIGHT(총괄!$A$3,LEN(총괄!$A$3)-FIND(":",총괄!$A$3)-1))</f>
        <v>승학터널 민간투자사업(1차:우선)</v>
      </c>
      <c r="AW23" s="413" t="s">
        <v>263</v>
      </c>
    </row>
    <row r="24" spans="1:49" s="1" customFormat="1" ht="50.1" customHeight="1">
      <c r="A24" s="447"/>
      <c r="B24" s="447"/>
      <c r="C24" s="447"/>
      <c r="D24" s="458"/>
      <c r="E24" s="458"/>
      <c r="F24" s="269" t="str">
        <f t="shared" si="0"/>
        <v/>
      </c>
      <c r="G24" s="453"/>
      <c r="H24" s="70"/>
      <c r="I24" s="70"/>
      <c r="J24" s="70"/>
      <c r="K24" s="69"/>
      <c r="L24" s="449"/>
      <c r="M24" s="78">
        <f>IF(F24="",0,IF(F24="가옥주",LOOKUP(1,1/(G24='(주거이전비)'!K:K),'(주거이전비)'!M:M),LOOKUP(1,1/(G24='(주거이전비)'!K:K),'(주거이전비)'!N:N)))</f>
        <v>0</v>
      </c>
      <c r="N24" s="78">
        <f>IF(L24="",0,IF(L24&lt;33,'(주거이전비)'!$E$18,IF(L24&lt;49.5,'(주거이전비)'!$E$19,IF(L24&lt;66,'(주거이전비)'!$E$20,IF(L24&lt;99,'(주거이전비)'!$E$21,'(주거이전비)'!$E$22)))))</f>
        <v>0</v>
      </c>
      <c r="O24" s="73"/>
      <c r="P24" s="73"/>
      <c r="Q24" s="74"/>
      <c r="R24" s="313"/>
      <c r="S24" s="75"/>
      <c r="T24" s="314"/>
      <c r="U24" s="76"/>
      <c r="V24" s="314"/>
      <c r="W24" s="76"/>
      <c r="X24" s="76"/>
      <c r="Y24" s="76"/>
      <c r="Z24" s="77"/>
      <c r="AA24" s="315"/>
      <c r="AB24" s="316"/>
      <c r="AC24" s="78">
        <f t="shared" si="1"/>
        <v>0</v>
      </c>
      <c r="AD24" s="76">
        <f t="shared" si="2"/>
        <v>0</v>
      </c>
      <c r="AE24" s="312">
        <f t="shared" si="3"/>
        <v>0</v>
      </c>
      <c r="AF24" s="464"/>
      <c r="AG24" s="465"/>
      <c r="AH24" s="452"/>
      <c r="AI24" s="452"/>
      <c r="AJ24" s="463"/>
      <c r="AK24" s="462"/>
      <c r="AL24" s="463"/>
      <c r="AM24" s="91"/>
      <c r="AN24" s="151"/>
      <c r="AO24" s="91"/>
      <c r="AP24" s="91"/>
      <c r="AQ24" s="152"/>
      <c r="AR24" s="153"/>
      <c r="AS24" s="154"/>
      <c r="AT24" s="472"/>
      <c r="AV24" s="413" t="str">
        <f>IF(총괄!$A$3="(","1",RIGHT(총괄!$A$3,LEN(총괄!$A$3)-FIND(":",총괄!$A$3)-1))</f>
        <v>승학터널 민간투자사업(1차:우선)</v>
      </c>
      <c r="AW24" s="413" t="s">
        <v>263</v>
      </c>
    </row>
    <row r="25" spans="1:49" s="1" customFormat="1" ht="50.1" customHeight="1">
      <c r="A25" s="447"/>
      <c r="B25" s="447"/>
      <c r="C25" s="447"/>
      <c r="D25" s="458"/>
      <c r="E25" s="458"/>
      <c r="F25" s="269" t="str">
        <f t="shared" si="0"/>
        <v/>
      </c>
      <c r="G25" s="453"/>
      <c r="H25" s="70"/>
      <c r="I25" s="70"/>
      <c r="J25" s="70"/>
      <c r="K25" s="69"/>
      <c r="L25" s="449"/>
      <c r="M25" s="78">
        <f>IF(F25="",0,IF(F25="가옥주",LOOKUP(1,1/(G25='(주거이전비)'!K:K),'(주거이전비)'!M:M),LOOKUP(1,1/(G25='(주거이전비)'!K:K),'(주거이전비)'!N:N)))</f>
        <v>0</v>
      </c>
      <c r="N25" s="78">
        <f>IF(L25="",0,IF(L25&lt;33,'(주거이전비)'!$E$18,IF(L25&lt;49.5,'(주거이전비)'!$E$19,IF(L25&lt;66,'(주거이전비)'!$E$20,IF(L25&lt;99,'(주거이전비)'!$E$21,'(주거이전비)'!$E$22)))))</f>
        <v>0</v>
      </c>
      <c r="O25" s="73"/>
      <c r="P25" s="73"/>
      <c r="Q25" s="74"/>
      <c r="R25" s="313"/>
      <c r="S25" s="75"/>
      <c r="T25" s="314"/>
      <c r="U25" s="76"/>
      <c r="V25" s="314"/>
      <c r="W25" s="76"/>
      <c r="X25" s="76"/>
      <c r="Y25" s="76"/>
      <c r="Z25" s="77"/>
      <c r="AA25" s="315"/>
      <c r="AB25" s="316"/>
      <c r="AC25" s="78">
        <f t="shared" si="1"/>
        <v>0</v>
      </c>
      <c r="AD25" s="76">
        <f t="shared" si="2"/>
        <v>0</v>
      </c>
      <c r="AE25" s="312">
        <f t="shared" si="3"/>
        <v>0</v>
      </c>
      <c r="AF25" s="464"/>
      <c r="AG25" s="465"/>
      <c r="AH25" s="452"/>
      <c r="AI25" s="452"/>
      <c r="AJ25" s="466"/>
      <c r="AK25" s="462"/>
      <c r="AL25" s="463"/>
      <c r="AM25" s="91"/>
      <c r="AN25" s="151"/>
      <c r="AO25" s="91"/>
      <c r="AP25" s="91"/>
      <c r="AQ25" s="152"/>
      <c r="AR25" s="153"/>
      <c r="AS25" s="154"/>
      <c r="AT25" s="472"/>
      <c r="AV25" s="413" t="str">
        <f>IF(총괄!$A$3="(","1",RIGHT(총괄!$A$3,LEN(총괄!$A$3)-FIND(":",총괄!$A$3)-1))</f>
        <v>승학터널 민간투자사업(1차:우선)</v>
      </c>
      <c r="AW25" s="413" t="s">
        <v>263</v>
      </c>
    </row>
    <row r="26" spans="1:49" ht="50.1" customHeight="1">
      <c r="A26" s="447"/>
      <c r="B26" s="447"/>
      <c r="C26" s="447"/>
      <c r="D26" s="457"/>
      <c r="E26" s="457"/>
      <c r="F26" s="269" t="str">
        <f t="shared" si="0"/>
        <v/>
      </c>
      <c r="G26" s="453"/>
      <c r="H26" s="70"/>
      <c r="I26" s="70"/>
      <c r="J26" s="70"/>
      <c r="K26" s="69"/>
      <c r="L26" s="449"/>
      <c r="M26" s="78">
        <f>IF(F26="",0,IF(F26="가옥주",LOOKUP(1,1/(G26='(주거이전비)'!K:K),'(주거이전비)'!M:M),LOOKUP(1,1/(G26='(주거이전비)'!K:K),'(주거이전비)'!N:N)))</f>
        <v>0</v>
      </c>
      <c r="N26" s="78">
        <f>IF(L26="",0,IF(L26&lt;33,'(주거이전비)'!$E$18,IF(L26&lt;49.5,'(주거이전비)'!$E$19,IF(L26&lt;66,'(주거이전비)'!$E$20,IF(L26&lt;99,'(주거이전비)'!$E$21,'(주거이전비)'!$E$22)))))</f>
        <v>0</v>
      </c>
      <c r="O26" s="73"/>
      <c r="P26" s="73"/>
      <c r="Q26" s="74"/>
      <c r="R26" s="313"/>
      <c r="S26" s="75"/>
      <c r="T26" s="314"/>
      <c r="U26" s="76"/>
      <c r="V26" s="314"/>
      <c r="W26" s="76"/>
      <c r="X26" s="76"/>
      <c r="Y26" s="76"/>
      <c r="Z26" s="77"/>
      <c r="AA26" s="315"/>
      <c r="AB26" s="316"/>
      <c r="AC26" s="78">
        <f t="shared" si="1"/>
        <v>0</v>
      </c>
      <c r="AD26" s="76">
        <f t="shared" si="2"/>
        <v>0</v>
      </c>
      <c r="AE26" s="312">
        <f t="shared" si="3"/>
        <v>0</v>
      </c>
      <c r="AF26" s="461"/>
      <c r="AG26" s="462"/>
      <c r="AH26" s="452"/>
      <c r="AI26" s="452"/>
      <c r="AJ26" s="463"/>
      <c r="AK26" s="462"/>
      <c r="AL26" s="463"/>
      <c r="AM26" s="91"/>
      <c r="AN26" s="151"/>
      <c r="AO26" s="91"/>
      <c r="AP26" s="91"/>
      <c r="AQ26" s="152"/>
      <c r="AR26" s="153"/>
      <c r="AS26" s="154"/>
      <c r="AT26" s="471"/>
      <c r="AV26" s="413" t="str">
        <f>IF(총괄!$A$3="(","1",RIGHT(총괄!$A$3,LEN(총괄!$A$3)-FIND(":",총괄!$A$3)-1))</f>
        <v>승학터널 민간투자사업(1차:우선)</v>
      </c>
      <c r="AW26" s="413" t="s">
        <v>263</v>
      </c>
    </row>
    <row r="27" spans="1:49" ht="50.1" customHeight="1">
      <c r="A27" s="447"/>
      <c r="B27" s="447"/>
      <c r="C27" s="447"/>
      <c r="D27" s="457"/>
      <c r="E27" s="457"/>
      <c r="F27" s="269" t="str">
        <f t="shared" si="0"/>
        <v/>
      </c>
      <c r="G27" s="453"/>
      <c r="H27" s="70"/>
      <c r="I27" s="70"/>
      <c r="J27" s="70"/>
      <c r="K27" s="69"/>
      <c r="L27" s="449"/>
      <c r="M27" s="78">
        <f>IF(F27="",0,IF(F27="가옥주",LOOKUP(1,1/(G27='(주거이전비)'!K:K),'(주거이전비)'!M:M),LOOKUP(1,1/(G27='(주거이전비)'!K:K),'(주거이전비)'!N:N)))</f>
        <v>0</v>
      </c>
      <c r="N27" s="78">
        <f>IF(L27="",0,IF(L27&lt;33,'(주거이전비)'!$E$18,IF(L27&lt;49.5,'(주거이전비)'!$E$19,IF(L27&lt;66,'(주거이전비)'!$E$20,IF(L27&lt;99,'(주거이전비)'!$E$21,'(주거이전비)'!$E$22)))))</f>
        <v>0</v>
      </c>
      <c r="O27" s="73"/>
      <c r="P27" s="73"/>
      <c r="Q27" s="74"/>
      <c r="R27" s="313"/>
      <c r="S27" s="75"/>
      <c r="T27" s="314"/>
      <c r="U27" s="76"/>
      <c r="V27" s="314"/>
      <c r="W27" s="76"/>
      <c r="X27" s="76"/>
      <c r="Y27" s="76"/>
      <c r="Z27" s="77"/>
      <c r="AA27" s="315"/>
      <c r="AB27" s="316"/>
      <c r="AC27" s="78">
        <f t="shared" si="1"/>
        <v>0</v>
      </c>
      <c r="AD27" s="76">
        <f t="shared" si="2"/>
        <v>0</v>
      </c>
      <c r="AE27" s="312">
        <f t="shared" si="3"/>
        <v>0</v>
      </c>
      <c r="AF27" s="464"/>
      <c r="AG27" s="462"/>
      <c r="AH27" s="452"/>
      <c r="AI27" s="452"/>
      <c r="AJ27" s="463"/>
      <c r="AK27" s="462"/>
      <c r="AL27" s="463"/>
      <c r="AM27" s="91"/>
      <c r="AN27" s="151"/>
      <c r="AO27" s="91"/>
      <c r="AP27" s="91"/>
      <c r="AQ27" s="152"/>
      <c r="AR27" s="153"/>
      <c r="AS27" s="154"/>
      <c r="AT27" s="472"/>
      <c r="AV27" s="413" t="str">
        <f>IF(총괄!$A$3="(","1",RIGHT(총괄!$A$3,LEN(총괄!$A$3)-FIND(":",총괄!$A$3)-1))</f>
        <v>승학터널 민간투자사업(1차:우선)</v>
      </c>
      <c r="AW27" s="413" t="s">
        <v>263</v>
      </c>
    </row>
    <row r="28" spans="1:49" ht="50.1" customHeight="1">
      <c r="A28" s="447"/>
      <c r="B28" s="447"/>
      <c r="C28" s="447"/>
      <c r="D28" s="457"/>
      <c r="E28" s="457"/>
      <c r="F28" s="269" t="str">
        <f t="shared" si="0"/>
        <v/>
      </c>
      <c r="G28" s="453"/>
      <c r="H28" s="70"/>
      <c r="I28" s="70"/>
      <c r="J28" s="70"/>
      <c r="K28" s="69"/>
      <c r="L28" s="449"/>
      <c r="M28" s="78">
        <f>IF(F28="",0,IF(F28="가옥주",LOOKUP(1,1/(G28='(주거이전비)'!K:K),'(주거이전비)'!M:M),LOOKUP(1,1/(G28='(주거이전비)'!K:K),'(주거이전비)'!N:N)))</f>
        <v>0</v>
      </c>
      <c r="N28" s="78">
        <f>IF(L28="",0,IF(L28&lt;33,'(주거이전비)'!$E$18,IF(L28&lt;49.5,'(주거이전비)'!$E$19,IF(L28&lt;66,'(주거이전비)'!$E$20,IF(L28&lt;99,'(주거이전비)'!$E$21,'(주거이전비)'!$E$22)))))</f>
        <v>0</v>
      </c>
      <c r="O28" s="73"/>
      <c r="P28" s="73"/>
      <c r="Q28" s="74"/>
      <c r="R28" s="313"/>
      <c r="S28" s="75"/>
      <c r="T28" s="314"/>
      <c r="U28" s="76"/>
      <c r="V28" s="314"/>
      <c r="W28" s="76"/>
      <c r="X28" s="76"/>
      <c r="Y28" s="76"/>
      <c r="Z28" s="77"/>
      <c r="AA28" s="315"/>
      <c r="AB28" s="316"/>
      <c r="AC28" s="78">
        <f t="shared" si="1"/>
        <v>0</v>
      </c>
      <c r="AD28" s="76">
        <f t="shared" si="2"/>
        <v>0</v>
      </c>
      <c r="AE28" s="312">
        <f t="shared" si="3"/>
        <v>0</v>
      </c>
      <c r="AF28" s="464"/>
      <c r="AG28" s="462"/>
      <c r="AH28" s="452"/>
      <c r="AI28" s="452"/>
      <c r="AJ28" s="463"/>
      <c r="AK28" s="462"/>
      <c r="AL28" s="463"/>
      <c r="AM28" s="91"/>
      <c r="AN28" s="151"/>
      <c r="AO28" s="91"/>
      <c r="AP28" s="91"/>
      <c r="AQ28" s="152"/>
      <c r="AR28" s="153"/>
      <c r="AS28" s="154"/>
      <c r="AT28" s="472"/>
      <c r="AV28" s="413" t="str">
        <f>IF(총괄!$A$3="(","1",RIGHT(총괄!$A$3,LEN(총괄!$A$3)-FIND(":",총괄!$A$3)-1))</f>
        <v>승학터널 민간투자사업(1차:우선)</v>
      </c>
      <c r="AW28" s="413" t="s">
        <v>263</v>
      </c>
    </row>
    <row r="29" spans="1:49" ht="50.1" customHeight="1">
      <c r="A29" s="447"/>
      <c r="B29" s="447"/>
      <c r="C29" s="447"/>
      <c r="D29" s="457"/>
      <c r="E29" s="457"/>
      <c r="F29" s="269" t="str">
        <f t="shared" si="0"/>
        <v/>
      </c>
      <c r="G29" s="453"/>
      <c r="H29" s="70"/>
      <c r="I29" s="70"/>
      <c r="J29" s="70"/>
      <c r="K29" s="69"/>
      <c r="L29" s="449"/>
      <c r="M29" s="78">
        <f>IF(F29="",0,IF(F29="가옥주",LOOKUP(1,1/(G29='(주거이전비)'!K:K),'(주거이전비)'!M:M),LOOKUP(1,1/(G29='(주거이전비)'!K:K),'(주거이전비)'!N:N)))</f>
        <v>0</v>
      </c>
      <c r="N29" s="78">
        <f>IF(L29="",0,IF(L29&lt;33,'(주거이전비)'!$E$18,IF(L29&lt;49.5,'(주거이전비)'!$E$19,IF(L29&lt;66,'(주거이전비)'!$E$20,IF(L29&lt;99,'(주거이전비)'!$E$21,'(주거이전비)'!$E$22)))))</f>
        <v>0</v>
      </c>
      <c r="O29" s="73"/>
      <c r="P29" s="73"/>
      <c r="Q29" s="74"/>
      <c r="R29" s="313"/>
      <c r="S29" s="75"/>
      <c r="T29" s="314"/>
      <c r="U29" s="76"/>
      <c r="V29" s="314"/>
      <c r="W29" s="76"/>
      <c r="X29" s="76"/>
      <c r="Y29" s="76"/>
      <c r="Z29" s="77"/>
      <c r="AA29" s="315"/>
      <c r="AB29" s="316"/>
      <c r="AC29" s="78">
        <f t="shared" si="1"/>
        <v>0</v>
      </c>
      <c r="AD29" s="76">
        <f t="shared" si="2"/>
        <v>0</v>
      </c>
      <c r="AE29" s="312">
        <f t="shared" si="3"/>
        <v>0</v>
      </c>
      <c r="AF29" s="464"/>
      <c r="AG29" s="462"/>
      <c r="AH29" s="452"/>
      <c r="AI29" s="452"/>
      <c r="AJ29" s="463"/>
      <c r="AK29" s="462"/>
      <c r="AL29" s="463"/>
      <c r="AM29" s="91"/>
      <c r="AN29" s="151"/>
      <c r="AO29" s="91"/>
      <c r="AP29" s="91"/>
      <c r="AQ29" s="152"/>
      <c r="AR29" s="153"/>
      <c r="AS29" s="154"/>
      <c r="AT29" s="472"/>
      <c r="AV29" s="413" t="str">
        <f>IF(총괄!$A$3="(","1",RIGHT(총괄!$A$3,LEN(총괄!$A$3)-FIND(":",총괄!$A$3)-1))</f>
        <v>승학터널 민간투자사업(1차:우선)</v>
      </c>
      <c r="AW29" s="413" t="s">
        <v>263</v>
      </c>
    </row>
    <row r="30" spans="1:49" ht="50.1" customHeight="1">
      <c r="A30" s="447"/>
      <c r="B30" s="447"/>
      <c r="C30" s="447"/>
      <c r="D30" s="457"/>
      <c r="E30" s="457"/>
      <c r="F30" s="269" t="str">
        <f t="shared" si="0"/>
        <v/>
      </c>
      <c r="G30" s="453"/>
      <c r="H30" s="70"/>
      <c r="I30" s="70"/>
      <c r="J30" s="70"/>
      <c r="K30" s="69"/>
      <c r="L30" s="449"/>
      <c r="M30" s="78">
        <f>IF(F30="",0,IF(F30="가옥주",LOOKUP(1,1/(G30='(주거이전비)'!K:K),'(주거이전비)'!M:M),LOOKUP(1,1/(G30='(주거이전비)'!K:K),'(주거이전비)'!N:N)))</f>
        <v>0</v>
      </c>
      <c r="N30" s="78">
        <f>IF(L30="",0,IF(L30&lt;33,'(주거이전비)'!$E$18,IF(L30&lt;49.5,'(주거이전비)'!$E$19,IF(L30&lt;66,'(주거이전비)'!$E$20,IF(L30&lt;99,'(주거이전비)'!$E$21,'(주거이전비)'!$E$22)))))</f>
        <v>0</v>
      </c>
      <c r="O30" s="73"/>
      <c r="P30" s="73"/>
      <c r="Q30" s="74"/>
      <c r="R30" s="313"/>
      <c r="S30" s="75"/>
      <c r="T30" s="314"/>
      <c r="U30" s="76"/>
      <c r="V30" s="314"/>
      <c r="W30" s="76"/>
      <c r="X30" s="76"/>
      <c r="Y30" s="76"/>
      <c r="Z30" s="77"/>
      <c r="AA30" s="315"/>
      <c r="AB30" s="316"/>
      <c r="AC30" s="78">
        <f t="shared" si="1"/>
        <v>0</v>
      </c>
      <c r="AD30" s="76">
        <f t="shared" si="2"/>
        <v>0</v>
      </c>
      <c r="AE30" s="312">
        <f t="shared" si="3"/>
        <v>0</v>
      </c>
      <c r="AF30" s="464"/>
      <c r="AG30" s="462"/>
      <c r="AH30" s="452"/>
      <c r="AI30" s="452"/>
      <c r="AJ30" s="463"/>
      <c r="AK30" s="462"/>
      <c r="AL30" s="463"/>
      <c r="AM30" s="91"/>
      <c r="AN30" s="151"/>
      <c r="AO30" s="91"/>
      <c r="AP30" s="91"/>
      <c r="AQ30" s="152"/>
      <c r="AR30" s="153"/>
      <c r="AS30" s="154"/>
      <c r="AT30" s="472"/>
      <c r="AV30" s="413" t="str">
        <f>IF(총괄!$A$3="(","1",RIGHT(총괄!$A$3,LEN(총괄!$A$3)-FIND(":",총괄!$A$3)-1))</f>
        <v>승학터널 민간투자사업(1차:우선)</v>
      </c>
      <c r="AW30" s="413" t="s">
        <v>263</v>
      </c>
    </row>
    <row r="31" spans="1:49" ht="50.1" customHeight="1">
      <c r="A31" s="447"/>
      <c r="B31" s="447"/>
      <c r="C31" s="447"/>
      <c r="D31" s="457"/>
      <c r="E31" s="457"/>
      <c r="F31" s="269" t="str">
        <f t="shared" si="0"/>
        <v/>
      </c>
      <c r="G31" s="453"/>
      <c r="H31" s="70"/>
      <c r="I31" s="70"/>
      <c r="J31" s="70"/>
      <c r="K31" s="69"/>
      <c r="L31" s="449"/>
      <c r="M31" s="78">
        <f>IF(F31="",0,IF(F31="가옥주",LOOKUP(1,1/(G31='(주거이전비)'!K:K),'(주거이전비)'!M:M),LOOKUP(1,1/(G31='(주거이전비)'!K:K),'(주거이전비)'!N:N)))</f>
        <v>0</v>
      </c>
      <c r="N31" s="78">
        <f>IF(L31="",0,IF(L31&lt;33,'(주거이전비)'!$E$18,IF(L31&lt;49.5,'(주거이전비)'!$E$19,IF(L31&lt;66,'(주거이전비)'!$E$20,IF(L31&lt;99,'(주거이전비)'!$E$21,'(주거이전비)'!$E$22)))))</f>
        <v>0</v>
      </c>
      <c r="O31" s="73"/>
      <c r="P31" s="73"/>
      <c r="Q31" s="74"/>
      <c r="R31" s="313"/>
      <c r="S31" s="75"/>
      <c r="T31" s="314"/>
      <c r="U31" s="76"/>
      <c r="V31" s="314"/>
      <c r="W31" s="76"/>
      <c r="X31" s="76"/>
      <c r="Y31" s="76"/>
      <c r="Z31" s="77"/>
      <c r="AA31" s="315"/>
      <c r="AB31" s="316"/>
      <c r="AC31" s="78">
        <f t="shared" si="1"/>
        <v>0</v>
      </c>
      <c r="AD31" s="76">
        <f t="shared" si="2"/>
        <v>0</v>
      </c>
      <c r="AE31" s="312">
        <f t="shared" si="3"/>
        <v>0</v>
      </c>
      <c r="AF31" s="464"/>
      <c r="AG31" s="462"/>
      <c r="AH31" s="452"/>
      <c r="AI31" s="452"/>
      <c r="AJ31" s="463"/>
      <c r="AK31" s="462"/>
      <c r="AL31" s="463"/>
      <c r="AM31" s="91"/>
      <c r="AN31" s="151"/>
      <c r="AO31" s="91"/>
      <c r="AP31" s="91"/>
      <c r="AQ31" s="152"/>
      <c r="AR31" s="153"/>
      <c r="AS31" s="154"/>
      <c r="AT31" s="472"/>
      <c r="AV31" s="413" t="str">
        <f>IF(총괄!$A$3="(","1",RIGHT(총괄!$A$3,LEN(총괄!$A$3)-FIND(":",총괄!$A$3)-1))</f>
        <v>승학터널 민간투자사업(1차:우선)</v>
      </c>
      <c r="AW31" s="413" t="s">
        <v>263</v>
      </c>
    </row>
    <row r="32" spans="1:49" ht="50.1" customHeight="1">
      <c r="A32" s="447"/>
      <c r="B32" s="447"/>
      <c r="C32" s="447"/>
      <c r="D32" s="457"/>
      <c r="E32" s="457"/>
      <c r="F32" s="269" t="str">
        <f t="shared" si="0"/>
        <v/>
      </c>
      <c r="G32" s="453"/>
      <c r="H32" s="70"/>
      <c r="I32" s="70"/>
      <c r="J32" s="70"/>
      <c r="K32" s="69"/>
      <c r="L32" s="449"/>
      <c r="M32" s="78">
        <f>IF(F32="",0,IF(F32="가옥주",LOOKUP(1,1/(G32='(주거이전비)'!K:K),'(주거이전비)'!M:M),LOOKUP(1,1/(G32='(주거이전비)'!K:K),'(주거이전비)'!N:N)))</f>
        <v>0</v>
      </c>
      <c r="N32" s="78">
        <f>IF(L32="",0,IF(L32&lt;33,'(주거이전비)'!$E$18,IF(L32&lt;49.5,'(주거이전비)'!$E$19,IF(L32&lt;66,'(주거이전비)'!$E$20,IF(L32&lt;99,'(주거이전비)'!$E$21,'(주거이전비)'!$E$22)))))</f>
        <v>0</v>
      </c>
      <c r="O32" s="73"/>
      <c r="P32" s="73"/>
      <c r="Q32" s="74"/>
      <c r="R32" s="313"/>
      <c r="S32" s="75"/>
      <c r="T32" s="314"/>
      <c r="U32" s="76"/>
      <c r="V32" s="314"/>
      <c r="W32" s="76"/>
      <c r="X32" s="76"/>
      <c r="Y32" s="76"/>
      <c r="Z32" s="77"/>
      <c r="AA32" s="315"/>
      <c r="AB32" s="316"/>
      <c r="AC32" s="78">
        <f t="shared" si="1"/>
        <v>0</v>
      </c>
      <c r="AD32" s="76">
        <f t="shared" si="2"/>
        <v>0</v>
      </c>
      <c r="AE32" s="312">
        <f t="shared" si="3"/>
        <v>0</v>
      </c>
      <c r="AF32" s="464"/>
      <c r="AG32" s="462"/>
      <c r="AH32" s="452"/>
      <c r="AI32" s="452"/>
      <c r="AJ32" s="463"/>
      <c r="AK32" s="462"/>
      <c r="AL32" s="463"/>
      <c r="AM32" s="91"/>
      <c r="AN32" s="151"/>
      <c r="AO32" s="91"/>
      <c r="AP32" s="91"/>
      <c r="AQ32" s="152"/>
      <c r="AR32" s="153"/>
      <c r="AS32" s="154"/>
      <c r="AT32" s="472"/>
      <c r="AV32" s="413" t="str">
        <f>IF(총괄!$A$3="(","1",RIGHT(총괄!$A$3,LEN(총괄!$A$3)-FIND(":",총괄!$A$3)-1))</f>
        <v>승학터널 민간투자사업(1차:우선)</v>
      </c>
      <c r="AW32" s="413" t="s">
        <v>263</v>
      </c>
    </row>
    <row r="33" spans="1:49" ht="50.1" customHeight="1">
      <c r="A33" s="447"/>
      <c r="B33" s="447"/>
      <c r="C33" s="447"/>
      <c r="D33" s="457"/>
      <c r="E33" s="457"/>
      <c r="F33" s="269" t="str">
        <f t="shared" si="0"/>
        <v/>
      </c>
      <c r="G33" s="453"/>
      <c r="H33" s="70"/>
      <c r="I33" s="70"/>
      <c r="J33" s="70"/>
      <c r="K33" s="69"/>
      <c r="L33" s="449"/>
      <c r="M33" s="78">
        <f>IF(F33="",0,IF(F33="가옥주",LOOKUP(1,1/(G33='(주거이전비)'!K:K),'(주거이전비)'!M:M),LOOKUP(1,1/(G33='(주거이전비)'!K:K),'(주거이전비)'!N:N)))</f>
        <v>0</v>
      </c>
      <c r="N33" s="78">
        <f>IF(L33="",0,IF(L33&lt;33,'(주거이전비)'!$E$18,IF(L33&lt;49.5,'(주거이전비)'!$E$19,IF(L33&lt;66,'(주거이전비)'!$E$20,IF(L33&lt;99,'(주거이전비)'!$E$21,'(주거이전비)'!$E$22)))))</f>
        <v>0</v>
      </c>
      <c r="O33" s="73"/>
      <c r="P33" s="73"/>
      <c r="Q33" s="74"/>
      <c r="R33" s="313"/>
      <c r="S33" s="75"/>
      <c r="T33" s="314"/>
      <c r="U33" s="76"/>
      <c r="V33" s="314"/>
      <c r="W33" s="76"/>
      <c r="X33" s="76"/>
      <c r="Y33" s="76"/>
      <c r="Z33" s="77"/>
      <c r="AA33" s="315"/>
      <c r="AB33" s="316"/>
      <c r="AC33" s="78">
        <f t="shared" si="1"/>
        <v>0</v>
      </c>
      <c r="AD33" s="76">
        <f t="shared" si="2"/>
        <v>0</v>
      </c>
      <c r="AE33" s="312">
        <f t="shared" si="3"/>
        <v>0</v>
      </c>
      <c r="AF33" s="464"/>
      <c r="AG33" s="462"/>
      <c r="AH33" s="452"/>
      <c r="AI33" s="452"/>
      <c r="AJ33" s="463"/>
      <c r="AK33" s="462"/>
      <c r="AL33" s="463"/>
      <c r="AM33" s="91"/>
      <c r="AN33" s="151"/>
      <c r="AO33" s="91"/>
      <c r="AP33" s="91"/>
      <c r="AQ33" s="152"/>
      <c r="AR33" s="153"/>
      <c r="AS33" s="154"/>
      <c r="AT33" s="472"/>
      <c r="AV33" s="413" t="str">
        <f>IF(총괄!$A$3="(","1",RIGHT(총괄!$A$3,LEN(총괄!$A$3)-FIND(":",총괄!$A$3)-1))</f>
        <v>승학터널 민간투자사업(1차:우선)</v>
      </c>
      <c r="AW33" s="413" t="s">
        <v>263</v>
      </c>
    </row>
    <row r="34" spans="1:49" ht="50.1" customHeight="1">
      <c r="A34" s="447"/>
      <c r="B34" s="447"/>
      <c r="C34" s="447"/>
      <c r="D34" s="457"/>
      <c r="E34" s="457"/>
      <c r="F34" s="269" t="str">
        <f t="shared" si="0"/>
        <v/>
      </c>
      <c r="G34" s="453"/>
      <c r="H34" s="70"/>
      <c r="I34" s="70"/>
      <c r="J34" s="70"/>
      <c r="K34" s="69"/>
      <c r="L34" s="449"/>
      <c r="M34" s="78">
        <f>IF(F34="",0,IF(F34="가옥주",LOOKUP(1,1/(G34='(주거이전비)'!K:K),'(주거이전비)'!M:M),LOOKUP(1,1/(G34='(주거이전비)'!K:K),'(주거이전비)'!N:N)))</f>
        <v>0</v>
      </c>
      <c r="N34" s="78">
        <f>IF(L34="",0,IF(L34&lt;33,'(주거이전비)'!$E$18,IF(L34&lt;49.5,'(주거이전비)'!$E$19,IF(L34&lt;66,'(주거이전비)'!$E$20,IF(L34&lt;99,'(주거이전비)'!$E$21,'(주거이전비)'!$E$22)))))</f>
        <v>0</v>
      </c>
      <c r="O34" s="73"/>
      <c r="P34" s="73"/>
      <c r="Q34" s="74"/>
      <c r="R34" s="313"/>
      <c r="S34" s="75"/>
      <c r="T34" s="314"/>
      <c r="U34" s="76"/>
      <c r="V34" s="314"/>
      <c r="W34" s="76"/>
      <c r="X34" s="76"/>
      <c r="Y34" s="76"/>
      <c r="Z34" s="77"/>
      <c r="AA34" s="315"/>
      <c r="AB34" s="316"/>
      <c r="AC34" s="78">
        <f t="shared" si="1"/>
        <v>0</v>
      </c>
      <c r="AD34" s="76">
        <f t="shared" si="2"/>
        <v>0</v>
      </c>
      <c r="AE34" s="312">
        <f t="shared" si="3"/>
        <v>0</v>
      </c>
      <c r="AF34" s="464"/>
      <c r="AG34" s="462"/>
      <c r="AH34" s="452"/>
      <c r="AI34" s="452"/>
      <c r="AJ34" s="463"/>
      <c r="AK34" s="462"/>
      <c r="AL34" s="463"/>
      <c r="AM34" s="91"/>
      <c r="AN34" s="151"/>
      <c r="AO34" s="91"/>
      <c r="AP34" s="91"/>
      <c r="AQ34" s="152"/>
      <c r="AR34" s="153"/>
      <c r="AS34" s="154"/>
      <c r="AT34" s="472"/>
      <c r="AV34" s="413" t="str">
        <f>IF(총괄!$A$3="(","1",RIGHT(총괄!$A$3,LEN(총괄!$A$3)-FIND(":",총괄!$A$3)-1))</f>
        <v>승학터널 민간투자사업(1차:우선)</v>
      </c>
      <c r="AW34" s="413" t="s">
        <v>263</v>
      </c>
    </row>
    <row r="35" spans="1:49" ht="50.1" customHeight="1">
      <c r="A35" s="447"/>
      <c r="B35" s="447"/>
      <c r="C35" s="447"/>
      <c r="D35" s="457"/>
      <c r="E35" s="457"/>
      <c r="F35" s="269" t="str">
        <f t="shared" si="0"/>
        <v/>
      </c>
      <c r="G35" s="453"/>
      <c r="H35" s="70"/>
      <c r="I35" s="70"/>
      <c r="J35" s="70"/>
      <c r="K35" s="69"/>
      <c r="L35" s="449"/>
      <c r="M35" s="78">
        <f>IF(F35="",0,IF(F35="가옥주",LOOKUP(1,1/(G35='(주거이전비)'!K:K),'(주거이전비)'!M:M),LOOKUP(1,1/(G35='(주거이전비)'!K:K),'(주거이전비)'!N:N)))</f>
        <v>0</v>
      </c>
      <c r="N35" s="78">
        <f>IF(L35="",0,IF(L35&lt;33,'(주거이전비)'!$E$18,IF(L35&lt;49.5,'(주거이전비)'!$E$19,IF(L35&lt;66,'(주거이전비)'!$E$20,IF(L35&lt;99,'(주거이전비)'!$E$21,'(주거이전비)'!$E$22)))))</f>
        <v>0</v>
      </c>
      <c r="O35" s="73"/>
      <c r="P35" s="73"/>
      <c r="Q35" s="74"/>
      <c r="R35" s="313"/>
      <c r="S35" s="75"/>
      <c r="T35" s="314"/>
      <c r="U35" s="76"/>
      <c r="V35" s="314"/>
      <c r="W35" s="76"/>
      <c r="X35" s="76"/>
      <c r="Y35" s="76"/>
      <c r="Z35" s="77"/>
      <c r="AA35" s="315"/>
      <c r="AB35" s="316"/>
      <c r="AC35" s="78">
        <f t="shared" si="1"/>
        <v>0</v>
      </c>
      <c r="AD35" s="76">
        <f t="shared" si="2"/>
        <v>0</v>
      </c>
      <c r="AE35" s="312">
        <f t="shared" si="3"/>
        <v>0</v>
      </c>
      <c r="AF35" s="464"/>
      <c r="AG35" s="462"/>
      <c r="AH35" s="452"/>
      <c r="AI35" s="452"/>
      <c r="AJ35" s="463"/>
      <c r="AK35" s="462"/>
      <c r="AL35" s="463"/>
      <c r="AM35" s="91"/>
      <c r="AN35" s="151"/>
      <c r="AO35" s="91"/>
      <c r="AP35" s="91"/>
      <c r="AQ35" s="152"/>
      <c r="AR35" s="153"/>
      <c r="AS35" s="154"/>
      <c r="AT35" s="472"/>
      <c r="AV35" s="413" t="str">
        <f>IF(총괄!$A$3="(","1",RIGHT(총괄!$A$3,LEN(총괄!$A$3)-FIND(":",총괄!$A$3)-1))</f>
        <v>승학터널 민간투자사업(1차:우선)</v>
      </c>
      <c r="AW35" s="413" t="s">
        <v>263</v>
      </c>
    </row>
    <row r="36" spans="1:49" ht="50.1" customHeight="1">
      <c r="A36" s="447"/>
      <c r="B36" s="447"/>
      <c r="C36" s="447"/>
      <c r="D36" s="457"/>
      <c r="E36" s="457"/>
      <c r="F36" s="269" t="str">
        <f t="shared" si="0"/>
        <v/>
      </c>
      <c r="G36" s="453"/>
      <c r="H36" s="70"/>
      <c r="I36" s="70"/>
      <c r="J36" s="70"/>
      <c r="K36" s="69"/>
      <c r="L36" s="449"/>
      <c r="M36" s="78">
        <f>IF(F36="",0,IF(F36="가옥주",LOOKUP(1,1/(G36='(주거이전비)'!K:K),'(주거이전비)'!M:M),LOOKUP(1,1/(G36='(주거이전비)'!K:K),'(주거이전비)'!N:N)))</f>
        <v>0</v>
      </c>
      <c r="N36" s="78">
        <f>IF(L36="",0,IF(L36&lt;33,'(주거이전비)'!$E$18,IF(L36&lt;49.5,'(주거이전비)'!$E$19,IF(L36&lt;66,'(주거이전비)'!$E$20,IF(L36&lt;99,'(주거이전비)'!$E$21,'(주거이전비)'!$E$22)))))</f>
        <v>0</v>
      </c>
      <c r="O36" s="73"/>
      <c r="P36" s="73"/>
      <c r="Q36" s="74"/>
      <c r="R36" s="313"/>
      <c r="S36" s="75"/>
      <c r="T36" s="314"/>
      <c r="U36" s="76"/>
      <c r="V36" s="314"/>
      <c r="W36" s="76"/>
      <c r="X36" s="76"/>
      <c r="Y36" s="76"/>
      <c r="Z36" s="77"/>
      <c r="AA36" s="315"/>
      <c r="AB36" s="316"/>
      <c r="AC36" s="78">
        <f t="shared" si="1"/>
        <v>0</v>
      </c>
      <c r="AD36" s="76">
        <f t="shared" si="2"/>
        <v>0</v>
      </c>
      <c r="AE36" s="312">
        <f t="shared" si="3"/>
        <v>0</v>
      </c>
      <c r="AF36" s="464"/>
      <c r="AG36" s="462"/>
      <c r="AH36" s="452"/>
      <c r="AI36" s="452"/>
      <c r="AJ36" s="463"/>
      <c r="AK36" s="462"/>
      <c r="AL36" s="463"/>
      <c r="AM36" s="91"/>
      <c r="AN36" s="151"/>
      <c r="AO36" s="91"/>
      <c r="AP36" s="91"/>
      <c r="AQ36" s="152"/>
      <c r="AR36" s="153"/>
      <c r="AS36" s="154"/>
      <c r="AT36" s="472"/>
      <c r="AV36" s="413" t="str">
        <f>IF(총괄!$A$3="(","1",RIGHT(총괄!$A$3,LEN(총괄!$A$3)-FIND(":",총괄!$A$3)-1))</f>
        <v>승학터널 민간투자사업(1차:우선)</v>
      </c>
      <c r="AW36" s="413" t="s">
        <v>263</v>
      </c>
    </row>
    <row r="37" spans="1:49" ht="50.1" customHeight="1">
      <c r="A37" s="447"/>
      <c r="B37" s="447"/>
      <c r="C37" s="447"/>
      <c r="D37" s="457"/>
      <c r="E37" s="457"/>
      <c r="F37" s="269" t="str">
        <f t="shared" si="0"/>
        <v/>
      </c>
      <c r="G37" s="453"/>
      <c r="H37" s="70"/>
      <c r="I37" s="70"/>
      <c r="J37" s="70"/>
      <c r="K37" s="69"/>
      <c r="L37" s="449"/>
      <c r="M37" s="78">
        <f>IF(F37="",0,IF(F37="가옥주",LOOKUP(1,1/(G37='(주거이전비)'!K:K),'(주거이전비)'!M:M),LOOKUP(1,1/(G37='(주거이전비)'!K:K),'(주거이전비)'!N:N)))</f>
        <v>0</v>
      </c>
      <c r="N37" s="78">
        <f>IF(L37="",0,IF(L37&lt;33,'(주거이전비)'!$E$18,IF(L37&lt;49.5,'(주거이전비)'!$E$19,IF(L37&lt;66,'(주거이전비)'!$E$20,IF(L37&lt;99,'(주거이전비)'!$E$21,'(주거이전비)'!$E$22)))))</f>
        <v>0</v>
      </c>
      <c r="O37" s="73"/>
      <c r="P37" s="73"/>
      <c r="Q37" s="74"/>
      <c r="R37" s="313"/>
      <c r="S37" s="75"/>
      <c r="T37" s="314"/>
      <c r="U37" s="76"/>
      <c r="V37" s="314"/>
      <c r="W37" s="76"/>
      <c r="X37" s="76"/>
      <c r="Y37" s="76"/>
      <c r="Z37" s="77"/>
      <c r="AA37" s="315"/>
      <c r="AB37" s="316"/>
      <c r="AC37" s="78">
        <f t="shared" si="1"/>
        <v>0</v>
      </c>
      <c r="AD37" s="76">
        <f t="shared" si="2"/>
        <v>0</v>
      </c>
      <c r="AE37" s="312">
        <f t="shared" si="3"/>
        <v>0</v>
      </c>
      <c r="AF37" s="464"/>
      <c r="AG37" s="462"/>
      <c r="AH37" s="452"/>
      <c r="AI37" s="452"/>
      <c r="AJ37" s="463"/>
      <c r="AK37" s="462"/>
      <c r="AL37" s="463"/>
      <c r="AM37" s="91"/>
      <c r="AN37" s="151"/>
      <c r="AO37" s="91"/>
      <c r="AP37" s="91"/>
      <c r="AQ37" s="152"/>
      <c r="AR37" s="153"/>
      <c r="AS37" s="154"/>
      <c r="AT37" s="472"/>
      <c r="AV37" s="413" t="str">
        <f>IF(총괄!$A$3="(","1",RIGHT(총괄!$A$3,LEN(총괄!$A$3)-FIND(":",총괄!$A$3)-1))</f>
        <v>승학터널 민간투자사업(1차:우선)</v>
      </c>
      <c r="AW37" s="413" t="s">
        <v>263</v>
      </c>
    </row>
    <row r="38" spans="1:49" ht="50.1" customHeight="1">
      <c r="A38" s="447"/>
      <c r="B38" s="447"/>
      <c r="C38" s="447"/>
      <c r="D38" s="457"/>
      <c r="E38" s="457"/>
      <c r="F38" s="269" t="str">
        <f t="shared" si="0"/>
        <v/>
      </c>
      <c r="G38" s="453"/>
      <c r="H38" s="70"/>
      <c r="I38" s="70"/>
      <c r="J38" s="70"/>
      <c r="K38" s="69"/>
      <c r="L38" s="449"/>
      <c r="M38" s="78">
        <f>IF(F38="",0,IF(F38="가옥주",LOOKUP(1,1/(G38='(주거이전비)'!K:K),'(주거이전비)'!M:M),LOOKUP(1,1/(G38='(주거이전비)'!K:K),'(주거이전비)'!N:N)))</f>
        <v>0</v>
      </c>
      <c r="N38" s="78">
        <f>IF(L38="",0,IF(L38&lt;33,'(주거이전비)'!$E$18,IF(L38&lt;49.5,'(주거이전비)'!$E$19,IF(L38&lt;66,'(주거이전비)'!$E$20,IF(L38&lt;99,'(주거이전비)'!$E$21,'(주거이전비)'!$E$22)))))</f>
        <v>0</v>
      </c>
      <c r="O38" s="73"/>
      <c r="P38" s="73"/>
      <c r="Q38" s="74"/>
      <c r="R38" s="313"/>
      <c r="S38" s="75"/>
      <c r="T38" s="314"/>
      <c r="U38" s="76"/>
      <c r="V38" s="314"/>
      <c r="W38" s="76"/>
      <c r="X38" s="76"/>
      <c r="Y38" s="76"/>
      <c r="Z38" s="77"/>
      <c r="AA38" s="315"/>
      <c r="AB38" s="316"/>
      <c r="AC38" s="78">
        <f t="shared" si="1"/>
        <v>0</v>
      </c>
      <c r="AD38" s="76">
        <f t="shared" si="2"/>
        <v>0</v>
      </c>
      <c r="AE38" s="312">
        <f t="shared" si="3"/>
        <v>0</v>
      </c>
      <c r="AF38" s="464"/>
      <c r="AG38" s="462"/>
      <c r="AH38" s="452"/>
      <c r="AI38" s="452"/>
      <c r="AJ38" s="463"/>
      <c r="AK38" s="462"/>
      <c r="AL38" s="463"/>
      <c r="AM38" s="91"/>
      <c r="AN38" s="151"/>
      <c r="AO38" s="91"/>
      <c r="AP38" s="91"/>
      <c r="AQ38" s="152"/>
      <c r="AR38" s="153"/>
      <c r="AS38" s="154"/>
      <c r="AT38" s="472"/>
      <c r="AV38" s="413" t="str">
        <f>IF(총괄!$A$3="(","1",RIGHT(총괄!$A$3,LEN(총괄!$A$3)-FIND(":",총괄!$A$3)-1))</f>
        <v>승학터널 민간투자사업(1차:우선)</v>
      </c>
      <c r="AW38" s="413" t="s">
        <v>263</v>
      </c>
    </row>
    <row r="39" spans="1:49" ht="50.1" customHeight="1">
      <c r="A39" s="447"/>
      <c r="B39" s="447"/>
      <c r="C39" s="447"/>
      <c r="D39" s="457"/>
      <c r="E39" s="457"/>
      <c r="F39" s="269" t="str">
        <f t="shared" si="0"/>
        <v/>
      </c>
      <c r="G39" s="453"/>
      <c r="H39" s="70"/>
      <c r="I39" s="70"/>
      <c r="J39" s="70"/>
      <c r="K39" s="69"/>
      <c r="L39" s="449"/>
      <c r="M39" s="78">
        <f>IF(F39="",0,IF(F39="가옥주",LOOKUP(1,1/(G39='(주거이전비)'!K:K),'(주거이전비)'!M:M),LOOKUP(1,1/(G39='(주거이전비)'!K:K),'(주거이전비)'!N:N)))</f>
        <v>0</v>
      </c>
      <c r="N39" s="78">
        <f>IF(L39="",0,IF(L39&lt;33,'(주거이전비)'!$E$18,IF(L39&lt;49.5,'(주거이전비)'!$E$19,IF(L39&lt;66,'(주거이전비)'!$E$20,IF(L39&lt;99,'(주거이전비)'!$E$21,'(주거이전비)'!$E$22)))))</f>
        <v>0</v>
      </c>
      <c r="O39" s="73"/>
      <c r="P39" s="73"/>
      <c r="Q39" s="74"/>
      <c r="R39" s="313"/>
      <c r="S39" s="75"/>
      <c r="T39" s="314"/>
      <c r="U39" s="76"/>
      <c r="V39" s="314"/>
      <c r="W39" s="76"/>
      <c r="X39" s="76"/>
      <c r="Y39" s="76"/>
      <c r="Z39" s="77"/>
      <c r="AA39" s="315"/>
      <c r="AB39" s="316"/>
      <c r="AC39" s="78">
        <f t="shared" si="1"/>
        <v>0</v>
      </c>
      <c r="AD39" s="76">
        <f t="shared" si="2"/>
        <v>0</v>
      </c>
      <c r="AE39" s="312">
        <f t="shared" si="3"/>
        <v>0</v>
      </c>
      <c r="AF39" s="464"/>
      <c r="AG39" s="462"/>
      <c r="AH39" s="452"/>
      <c r="AI39" s="452"/>
      <c r="AJ39" s="463"/>
      <c r="AK39" s="462"/>
      <c r="AL39" s="463"/>
      <c r="AM39" s="91"/>
      <c r="AN39" s="151"/>
      <c r="AO39" s="91"/>
      <c r="AP39" s="91"/>
      <c r="AQ39" s="152"/>
      <c r="AR39" s="153"/>
      <c r="AS39" s="154"/>
      <c r="AT39" s="472"/>
      <c r="AV39" s="413" t="str">
        <f>IF(총괄!$A$3="(","1",RIGHT(총괄!$A$3,LEN(총괄!$A$3)-FIND(":",총괄!$A$3)-1))</f>
        <v>승학터널 민간투자사업(1차:우선)</v>
      </c>
      <c r="AW39" s="413" t="s">
        <v>263</v>
      </c>
    </row>
    <row r="40" spans="1:49" s="1" customFormat="1" ht="50.1" customHeight="1">
      <c r="A40" s="447"/>
      <c r="B40" s="447"/>
      <c r="C40" s="447"/>
      <c r="D40" s="457"/>
      <c r="E40" s="457"/>
      <c r="F40" s="269" t="str">
        <f t="shared" si="0"/>
        <v/>
      </c>
      <c r="G40" s="453"/>
      <c r="H40" s="70"/>
      <c r="I40" s="70"/>
      <c r="J40" s="70"/>
      <c r="K40" s="71"/>
      <c r="L40" s="449"/>
      <c r="M40" s="78">
        <f>IF(F40="",0,IF(F40="가옥주",LOOKUP(1,1/(G40='(주거이전비)'!K:K),'(주거이전비)'!M:M),LOOKUP(1,1/(G40='(주거이전비)'!K:K),'(주거이전비)'!N:N)))</f>
        <v>0</v>
      </c>
      <c r="N40" s="78">
        <f>IF(L40="",0,IF(L40&lt;33,'(주거이전비)'!$E$18,IF(L40&lt;49.5,'(주거이전비)'!$E$19,IF(L40&lt;66,'(주거이전비)'!$E$20,IF(L40&lt;99,'(주거이전비)'!$E$21,'(주거이전비)'!$E$22)))))</f>
        <v>0</v>
      </c>
      <c r="O40" s="73"/>
      <c r="P40" s="73"/>
      <c r="Q40" s="74"/>
      <c r="R40" s="313"/>
      <c r="S40" s="75"/>
      <c r="T40" s="314"/>
      <c r="U40" s="76"/>
      <c r="V40" s="314"/>
      <c r="W40" s="76"/>
      <c r="X40" s="76"/>
      <c r="Y40" s="76"/>
      <c r="Z40" s="77"/>
      <c r="AA40" s="315"/>
      <c r="AB40" s="316"/>
      <c r="AC40" s="78">
        <f t="shared" si="1"/>
        <v>0</v>
      </c>
      <c r="AD40" s="76">
        <f t="shared" si="2"/>
        <v>0</v>
      </c>
      <c r="AE40" s="312">
        <f t="shared" si="3"/>
        <v>0</v>
      </c>
      <c r="AF40" s="464"/>
      <c r="AG40" s="462"/>
      <c r="AH40" s="452"/>
      <c r="AI40" s="452"/>
      <c r="AJ40" s="463"/>
      <c r="AK40" s="462"/>
      <c r="AL40" s="463"/>
      <c r="AM40" s="91"/>
      <c r="AN40" s="151"/>
      <c r="AO40" s="91"/>
      <c r="AP40" s="91"/>
      <c r="AQ40" s="152"/>
      <c r="AR40" s="153"/>
      <c r="AS40" s="155"/>
      <c r="AT40" s="472"/>
      <c r="AV40" s="413" t="str">
        <f>IF(총괄!$A$3="(","1",RIGHT(총괄!$A$3,LEN(총괄!$A$3)-FIND(":",총괄!$A$3)-1))</f>
        <v>승학터널 민간투자사업(1차:우선)</v>
      </c>
      <c r="AW40" s="413" t="s">
        <v>263</v>
      </c>
    </row>
    <row r="41" spans="1:49" s="1" customFormat="1" ht="50.1" customHeight="1">
      <c r="A41" s="447"/>
      <c r="B41" s="447"/>
      <c r="C41" s="447"/>
      <c r="D41" s="457"/>
      <c r="E41" s="457"/>
      <c r="F41" s="269" t="str">
        <f t="shared" si="0"/>
        <v/>
      </c>
      <c r="G41" s="453"/>
      <c r="H41" s="70"/>
      <c r="I41" s="70"/>
      <c r="J41" s="70"/>
      <c r="K41" s="69"/>
      <c r="L41" s="449"/>
      <c r="M41" s="78">
        <f>IF(F41="",0,IF(F41="가옥주",LOOKUP(1,1/(G41='(주거이전비)'!K:K),'(주거이전비)'!M:M),LOOKUP(1,1/(G41='(주거이전비)'!K:K),'(주거이전비)'!N:N)))</f>
        <v>0</v>
      </c>
      <c r="N41" s="78">
        <f>IF(L41="",0,IF(L41&lt;33,'(주거이전비)'!$E$18,IF(L41&lt;49.5,'(주거이전비)'!$E$19,IF(L41&lt;66,'(주거이전비)'!$E$20,IF(L41&lt;99,'(주거이전비)'!$E$21,'(주거이전비)'!$E$22)))))</f>
        <v>0</v>
      </c>
      <c r="O41" s="73"/>
      <c r="P41" s="73"/>
      <c r="Q41" s="74"/>
      <c r="R41" s="313"/>
      <c r="S41" s="75"/>
      <c r="T41" s="314"/>
      <c r="U41" s="76"/>
      <c r="V41" s="314"/>
      <c r="W41" s="76"/>
      <c r="X41" s="76"/>
      <c r="Y41" s="76"/>
      <c r="Z41" s="77"/>
      <c r="AA41" s="315"/>
      <c r="AB41" s="316"/>
      <c r="AC41" s="78">
        <f t="shared" si="1"/>
        <v>0</v>
      </c>
      <c r="AD41" s="76">
        <f t="shared" si="2"/>
        <v>0</v>
      </c>
      <c r="AE41" s="312">
        <f t="shared" si="3"/>
        <v>0</v>
      </c>
      <c r="AF41" s="464"/>
      <c r="AG41" s="462"/>
      <c r="AH41" s="452"/>
      <c r="AI41" s="452"/>
      <c r="AJ41" s="463"/>
      <c r="AK41" s="462"/>
      <c r="AL41" s="463"/>
      <c r="AM41" s="91"/>
      <c r="AN41" s="156"/>
      <c r="AO41" s="91"/>
      <c r="AP41" s="91"/>
      <c r="AQ41" s="152"/>
      <c r="AR41" s="153"/>
      <c r="AS41" s="154"/>
      <c r="AT41" s="476"/>
      <c r="AV41" s="413" t="str">
        <f>IF(총괄!$A$3="(","1",RIGHT(총괄!$A$3,LEN(총괄!$A$3)-FIND(":",총괄!$A$3)-1))</f>
        <v>승학터널 민간투자사업(1차:우선)</v>
      </c>
      <c r="AW41" s="413" t="s">
        <v>263</v>
      </c>
    </row>
    <row r="42" spans="1:49" s="1" customFormat="1" ht="50.1" customHeight="1">
      <c r="A42" s="447"/>
      <c r="B42" s="447"/>
      <c r="C42" s="447"/>
      <c r="D42" s="457"/>
      <c r="E42" s="457"/>
      <c r="F42" s="269" t="str">
        <f t="shared" si="0"/>
        <v/>
      </c>
      <c r="G42" s="453"/>
      <c r="H42" s="70"/>
      <c r="I42" s="70"/>
      <c r="J42" s="70"/>
      <c r="K42" s="69"/>
      <c r="L42" s="449"/>
      <c r="M42" s="78">
        <f>IF(F42="",0,IF(F42="가옥주",LOOKUP(1,1/(G42='(주거이전비)'!K:K),'(주거이전비)'!M:M),LOOKUP(1,1/(G42='(주거이전비)'!K:K),'(주거이전비)'!N:N)))</f>
        <v>0</v>
      </c>
      <c r="N42" s="78">
        <f>IF(L42="",0,IF(L42&lt;33,'(주거이전비)'!$E$18,IF(L42&lt;49.5,'(주거이전비)'!$E$19,IF(L42&lt;66,'(주거이전비)'!$E$20,IF(L42&lt;99,'(주거이전비)'!$E$21,'(주거이전비)'!$E$22)))))</f>
        <v>0</v>
      </c>
      <c r="O42" s="73"/>
      <c r="P42" s="73"/>
      <c r="Q42" s="74"/>
      <c r="R42" s="313"/>
      <c r="S42" s="75"/>
      <c r="T42" s="314"/>
      <c r="U42" s="76"/>
      <c r="V42" s="314"/>
      <c r="W42" s="76"/>
      <c r="X42" s="76"/>
      <c r="Y42" s="76"/>
      <c r="Z42" s="77"/>
      <c r="AA42" s="315"/>
      <c r="AB42" s="316"/>
      <c r="AC42" s="78">
        <f t="shared" si="1"/>
        <v>0</v>
      </c>
      <c r="AD42" s="76">
        <f t="shared" si="2"/>
        <v>0</v>
      </c>
      <c r="AE42" s="312">
        <f t="shared" si="3"/>
        <v>0</v>
      </c>
      <c r="AF42" s="461"/>
      <c r="AG42" s="462"/>
      <c r="AH42" s="452"/>
      <c r="AI42" s="452"/>
      <c r="AJ42" s="467"/>
      <c r="AK42" s="468"/>
      <c r="AL42" s="468"/>
      <c r="AM42" s="91"/>
      <c r="AN42" s="156"/>
      <c r="AO42" s="91"/>
      <c r="AP42" s="91"/>
      <c r="AQ42" s="152"/>
      <c r="AR42" s="153"/>
      <c r="AS42" s="154"/>
      <c r="AT42" s="477"/>
      <c r="AV42" s="413" t="str">
        <f>IF(총괄!$A$3="(","1",RIGHT(총괄!$A$3,LEN(총괄!$A$3)-FIND(":",총괄!$A$3)-1))</f>
        <v>승학터널 민간투자사업(1차:우선)</v>
      </c>
      <c r="AW42" s="413" t="s">
        <v>263</v>
      </c>
    </row>
    <row r="43" spans="1:49" s="1" customFormat="1" ht="50.1" customHeight="1">
      <c r="A43" s="447"/>
      <c r="B43" s="447"/>
      <c r="C43" s="447"/>
      <c r="D43" s="457"/>
      <c r="E43" s="457"/>
      <c r="F43" s="269" t="str">
        <f t="shared" si="0"/>
        <v/>
      </c>
      <c r="G43" s="453"/>
      <c r="H43" s="70"/>
      <c r="I43" s="70"/>
      <c r="J43" s="70"/>
      <c r="K43" s="69"/>
      <c r="L43" s="449"/>
      <c r="M43" s="78">
        <f>IF(F43="",0,IF(F43="가옥주",LOOKUP(1,1/(G43='(주거이전비)'!K:K),'(주거이전비)'!M:M),LOOKUP(1,1/(G43='(주거이전비)'!K:K),'(주거이전비)'!N:N)))</f>
        <v>0</v>
      </c>
      <c r="N43" s="78">
        <f>IF(L43="",0,IF(L43&lt;33,'(주거이전비)'!$E$18,IF(L43&lt;49.5,'(주거이전비)'!$E$19,IF(L43&lt;66,'(주거이전비)'!$E$20,IF(L43&lt;99,'(주거이전비)'!$E$21,'(주거이전비)'!$E$22)))))</f>
        <v>0</v>
      </c>
      <c r="O43" s="73"/>
      <c r="P43" s="73"/>
      <c r="Q43" s="74"/>
      <c r="R43" s="313"/>
      <c r="S43" s="75"/>
      <c r="T43" s="314"/>
      <c r="U43" s="76"/>
      <c r="V43" s="314"/>
      <c r="W43" s="76"/>
      <c r="X43" s="76"/>
      <c r="Y43" s="76"/>
      <c r="Z43" s="77"/>
      <c r="AA43" s="315"/>
      <c r="AB43" s="316"/>
      <c r="AC43" s="78">
        <f t="shared" si="1"/>
        <v>0</v>
      </c>
      <c r="AD43" s="76">
        <f t="shared" si="2"/>
        <v>0</v>
      </c>
      <c r="AE43" s="312">
        <f t="shared" si="3"/>
        <v>0</v>
      </c>
      <c r="AF43" s="461"/>
      <c r="AG43" s="462"/>
      <c r="AH43" s="452"/>
      <c r="AI43" s="452"/>
      <c r="AJ43" s="463"/>
      <c r="AK43" s="462"/>
      <c r="AL43" s="463"/>
      <c r="AM43" s="91"/>
      <c r="AN43" s="156"/>
      <c r="AO43" s="91"/>
      <c r="AP43" s="91"/>
      <c r="AQ43" s="152"/>
      <c r="AR43" s="153"/>
      <c r="AS43" s="154"/>
      <c r="AT43" s="476"/>
      <c r="AV43" s="413" t="str">
        <f>IF(총괄!$A$3="(","1",RIGHT(총괄!$A$3,LEN(총괄!$A$3)-FIND(":",총괄!$A$3)-1))</f>
        <v>승학터널 민간투자사업(1차:우선)</v>
      </c>
      <c r="AW43" s="413" t="s">
        <v>263</v>
      </c>
    </row>
    <row r="44" spans="1:49" s="1" customFormat="1" ht="50.1" customHeight="1">
      <c r="A44" s="447"/>
      <c r="B44" s="447"/>
      <c r="C44" s="447"/>
      <c r="D44" s="457"/>
      <c r="E44" s="457"/>
      <c r="F44" s="269" t="str">
        <f t="shared" si="0"/>
        <v/>
      </c>
      <c r="G44" s="459"/>
      <c r="H44" s="68"/>
      <c r="I44" s="68"/>
      <c r="J44" s="68"/>
      <c r="K44" s="69"/>
      <c r="L44" s="449"/>
      <c r="M44" s="78">
        <f>IF(F44="",0,IF(F44="가옥주",LOOKUP(1,1/(G44='(주거이전비)'!K:K),'(주거이전비)'!M:M),LOOKUP(1,1/(G44='(주거이전비)'!K:K),'(주거이전비)'!N:N)))</f>
        <v>0</v>
      </c>
      <c r="N44" s="78">
        <f>IF(L44="",0,IF(L44&lt;33,'(주거이전비)'!$E$18,IF(L44&lt;49.5,'(주거이전비)'!$E$19,IF(L44&lt;66,'(주거이전비)'!$E$20,IF(L44&lt;99,'(주거이전비)'!$E$21,'(주거이전비)'!$E$22)))))</f>
        <v>0</v>
      </c>
      <c r="O44" s="73"/>
      <c r="P44" s="73"/>
      <c r="Q44" s="74"/>
      <c r="R44" s="313"/>
      <c r="S44" s="75"/>
      <c r="T44" s="314"/>
      <c r="U44" s="76"/>
      <c r="V44" s="314"/>
      <c r="W44" s="76"/>
      <c r="X44" s="76"/>
      <c r="Y44" s="76"/>
      <c r="Z44" s="77"/>
      <c r="AA44" s="315"/>
      <c r="AB44" s="316"/>
      <c r="AC44" s="78">
        <f t="shared" si="1"/>
        <v>0</v>
      </c>
      <c r="AD44" s="76">
        <f t="shared" si="2"/>
        <v>0</v>
      </c>
      <c r="AE44" s="312">
        <f t="shared" si="3"/>
        <v>0</v>
      </c>
      <c r="AF44" s="461"/>
      <c r="AG44" s="462"/>
      <c r="AH44" s="452"/>
      <c r="AI44" s="452"/>
      <c r="AJ44" s="463"/>
      <c r="AK44" s="462"/>
      <c r="AL44" s="463"/>
      <c r="AM44" s="91"/>
      <c r="AN44" s="151"/>
      <c r="AO44" s="91"/>
      <c r="AP44" s="91"/>
      <c r="AQ44" s="152"/>
      <c r="AR44" s="153"/>
      <c r="AS44" s="154"/>
      <c r="AT44" s="472"/>
      <c r="AV44" s="413" t="str">
        <f>IF(총괄!$A$3="(","1",RIGHT(총괄!$A$3,LEN(총괄!$A$3)-FIND(":",총괄!$A$3)-1))</f>
        <v>승학터널 민간투자사업(1차:우선)</v>
      </c>
      <c r="AW44" s="413" t="s">
        <v>263</v>
      </c>
    </row>
    <row r="45" spans="1:49" s="1" customFormat="1" ht="50.1" customHeight="1">
      <c r="A45" s="447"/>
      <c r="B45" s="447"/>
      <c r="C45" s="447"/>
      <c r="D45" s="457"/>
      <c r="E45" s="457"/>
      <c r="F45" s="269" t="str">
        <f t="shared" si="0"/>
        <v/>
      </c>
      <c r="G45" s="459"/>
      <c r="H45" s="68"/>
      <c r="I45" s="68"/>
      <c r="J45" s="68"/>
      <c r="K45" s="69"/>
      <c r="L45" s="449"/>
      <c r="M45" s="78">
        <f>IF(F45="",0,IF(F45="가옥주",LOOKUP(1,1/(G45='(주거이전비)'!K:K),'(주거이전비)'!M:M),LOOKUP(1,1/(G45='(주거이전비)'!K:K),'(주거이전비)'!N:N)))</f>
        <v>0</v>
      </c>
      <c r="N45" s="78">
        <f>IF(L45="",0,IF(L45&lt;33,'(주거이전비)'!$E$18,IF(L45&lt;49.5,'(주거이전비)'!$E$19,IF(L45&lt;66,'(주거이전비)'!$E$20,IF(L45&lt;99,'(주거이전비)'!$E$21,'(주거이전비)'!$E$22)))))</f>
        <v>0</v>
      </c>
      <c r="O45" s="73"/>
      <c r="P45" s="73"/>
      <c r="Q45" s="74"/>
      <c r="R45" s="313"/>
      <c r="S45" s="75"/>
      <c r="T45" s="314"/>
      <c r="U45" s="76"/>
      <c r="V45" s="314"/>
      <c r="W45" s="76"/>
      <c r="X45" s="76"/>
      <c r="Y45" s="76"/>
      <c r="Z45" s="77"/>
      <c r="AA45" s="315"/>
      <c r="AB45" s="316"/>
      <c r="AC45" s="78">
        <f t="shared" si="1"/>
        <v>0</v>
      </c>
      <c r="AD45" s="76">
        <f t="shared" si="2"/>
        <v>0</v>
      </c>
      <c r="AE45" s="312">
        <f t="shared" si="3"/>
        <v>0</v>
      </c>
      <c r="AF45" s="461"/>
      <c r="AG45" s="462"/>
      <c r="AH45" s="452"/>
      <c r="AI45" s="452"/>
      <c r="AJ45" s="463"/>
      <c r="AK45" s="462"/>
      <c r="AL45" s="463"/>
      <c r="AM45" s="91"/>
      <c r="AN45" s="151"/>
      <c r="AO45" s="91"/>
      <c r="AP45" s="91"/>
      <c r="AQ45" s="152"/>
      <c r="AR45" s="153"/>
      <c r="AS45" s="154"/>
      <c r="AT45" s="472"/>
      <c r="AV45" s="413" t="str">
        <f>IF(총괄!$A$3="(","1",RIGHT(총괄!$A$3,LEN(총괄!$A$3)-FIND(":",총괄!$A$3)-1))</f>
        <v>승학터널 민간투자사업(1차:우선)</v>
      </c>
      <c r="AW45" s="413" t="s">
        <v>263</v>
      </c>
    </row>
    <row r="46" spans="1:49" s="1" customFormat="1" ht="50.1" customHeight="1">
      <c r="A46" s="447"/>
      <c r="B46" s="447"/>
      <c r="C46" s="447"/>
      <c r="D46" s="457"/>
      <c r="E46" s="457"/>
      <c r="F46" s="269" t="str">
        <f t="shared" si="0"/>
        <v/>
      </c>
      <c r="G46" s="453"/>
      <c r="H46" s="70"/>
      <c r="I46" s="70"/>
      <c r="J46" s="70"/>
      <c r="K46" s="69"/>
      <c r="L46" s="449"/>
      <c r="M46" s="78">
        <f>IF(F46="",0,IF(F46="가옥주",LOOKUP(1,1/(G46='(주거이전비)'!K:K),'(주거이전비)'!M:M),LOOKUP(1,1/(G46='(주거이전비)'!K:K),'(주거이전비)'!N:N)))</f>
        <v>0</v>
      </c>
      <c r="N46" s="78">
        <f>IF(L46="",0,IF(L46&lt;33,'(주거이전비)'!$E$18,IF(L46&lt;49.5,'(주거이전비)'!$E$19,IF(L46&lt;66,'(주거이전비)'!$E$20,IF(L46&lt;99,'(주거이전비)'!$E$21,'(주거이전비)'!$E$22)))))</f>
        <v>0</v>
      </c>
      <c r="O46" s="73"/>
      <c r="P46" s="73"/>
      <c r="Q46" s="74"/>
      <c r="R46" s="313"/>
      <c r="S46" s="75"/>
      <c r="T46" s="314"/>
      <c r="U46" s="76"/>
      <c r="V46" s="314"/>
      <c r="W46" s="76"/>
      <c r="X46" s="76"/>
      <c r="Y46" s="76"/>
      <c r="Z46" s="77"/>
      <c r="AA46" s="315"/>
      <c r="AB46" s="316"/>
      <c r="AC46" s="78">
        <f t="shared" si="1"/>
        <v>0</v>
      </c>
      <c r="AD46" s="76">
        <f t="shared" si="2"/>
        <v>0</v>
      </c>
      <c r="AE46" s="312">
        <f t="shared" si="3"/>
        <v>0</v>
      </c>
      <c r="AF46" s="461"/>
      <c r="AG46" s="462"/>
      <c r="AH46" s="452"/>
      <c r="AI46" s="452"/>
      <c r="AJ46" s="463"/>
      <c r="AK46" s="462"/>
      <c r="AL46" s="463"/>
      <c r="AM46" s="91"/>
      <c r="AN46" s="151"/>
      <c r="AO46" s="91"/>
      <c r="AP46" s="91"/>
      <c r="AQ46" s="152"/>
      <c r="AR46" s="153"/>
      <c r="AS46" s="154"/>
      <c r="AT46" s="472"/>
      <c r="AV46" s="413" t="str">
        <f>IF(총괄!$A$3="(","1",RIGHT(총괄!$A$3,LEN(총괄!$A$3)-FIND(":",총괄!$A$3)-1))</f>
        <v>승학터널 민간투자사업(1차:우선)</v>
      </c>
      <c r="AW46" s="413" t="s">
        <v>263</v>
      </c>
    </row>
    <row r="47" spans="1:49" s="1" customFormat="1" ht="50.1" customHeight="1">
      <c r="A47" s="447"/>
      <c r="B47" s="447"/>
      <c r="C47" s="447"/>
      <c r="D47" s="457"/>
      <c r="E47" s="457"/>
      <c r="F47" s="269" t="str">
        <f t="shared" si="0"/>
        <v/>
      </c>
      <c r="G47" s="459"/>
      <c r="H47" s="68"/>
      <c r="I47" s="68"/>
      <c r="J47" s="68"/>
      <c r="K47" s="69"/>
      <c r="L47" s="449"/>
      <c r="M47" s="78">
        <f>IF(F47="",0,IF(F47="가옥주",LOOKUP(1,1/(G47='(주거이전비)'!K:K),'(주거이전비)'!M:M),LOOKUP(1,1/(G47='(주거이전비)'!K:K),'(주거이전비)'!N:N)))</f>
        <v>0</v>
      </c>
      <c r="N47" s="78">
        <f>IF(L47="",0,IF(L47&lt;33,'(주거이전비)'!$E$18,IF(L47&lt;49.5,'(주거이전비)'!$E$19,IF(L47&lt;66,'(주거이전비)'!$E$20,IF(L47&lt;99,'(주거이전비)'!$E$21,'(주거이전비)'!$E$22)))))</f>
        <v>0</v>
      </c>
      <c r="O47" s="73"/>
      <c r="P47" s="73"/>
      <c r="Q47" s="74"/>
      <c r="R47" s="313"/>
      <c r="S47" s="75"/>
      <c r="T47" s="314"/>
      <c r="U47" s="76"/>
      <c r="V47" s="314"/>
      <c r="W47" s="76"/>
      <c r="X47" s="76"/>
      <c r="Y47" s="76"/>
      <c r="Z47" s="77"/>
      <c r="AA47" s="315"/>
      <c r="AB47" s="316"/>
      <c r="AC47" s="78">
        <f t="shared" si="1"/>
        <v>0</v>
      </c>
      <c r="AD47" s="76">
        <f t="shared" si="2"/>
        <v>0</v>
      </c>
      <c r="AE47" s="312">
        <f t="shared" si="3"/>
        <v>0</v>
      </c>
      <c r="AF47" s="469"/>
      <c r="AG47" s="462"/>
      <c r="AH47" s="452"/>
      <c r="AI47" s="452"/>
      <c r="AJ47" s="463"/>
      <c r="AK47" s="462"/>
      <c r="AL47" s="463"/>
      <c r="AM47" s="91"/>
      <c r="AN47" s="151"/>
      <c r="AO47" s="91"/>
      <c r="AP47" s="91"/>
      <c r="AQ47" s="152"/>
      <c r="AR47" s="153"/>
      <c r="AS47" s="154"/>
      <c r="AT47" s="472"/>
      <c r="AV47" s="413" t="str">
        <f>IF(총괄!$A$3="(","1",RIGHT(총괄!$A$3,LEN(총괄!$A$3)-FIND(":",총괄!$A$3)-1))</f>
        <v>승학터널 민간투자사업(1차:우선)</v>
      </c>
      <c r="AW47" s="413" t="s">
        <v>263</v>
      </c>
    </row>
    <row r="48" spans="1:49" s="1" customFormat="1" ht="50.1" customHeight="1">
      <c r="A48" s="447"/>
      <c r="B48" s="447"/>
      <c r="C48" s="447"/>
      <c r="D48" s="457"/>
      <c r="E48" s="457"/>
      <c r="F48" s="269" t="str">
        <f t="shared" si="0"/>
        <v/>
      </c>
      <c r="G48" s="459"/>
      <c r="H48" s="68"/>
      <c r="I48" s="68"/>
      <c r="J48" s="68"/>
      <c r="K48" s="69"/>
      <c r="L48" s="449"/>
      <c r="M48" s="78">
        <f>IF(F48="",0,IF(F48="가옥주",LOOKUP(1,1/(G48='(주거이전비)'!K:K),'(주거이전비)'!M:M),LOOKUP(1,1/(G48='(주거이전비)'!K:K),'(주거이전비)'!N:N)))</f>
        <v>0</v>
      </c>
      <c r="N48" s="78">
        <f>IF(L48="",0,IF(L48&lt;33,'(주거이전비)'!$E$18,IF(L48&lt;49.5,'(주거이전비)'!$E$19,IF(L48&lt;66,'(주거이전비)'!$E$20,IF(L48&lt;99,'(주거이전비)'!$E$21,'(주거이전비)'!$E$22)))))</f>
        <v>0</v>
      </c>
      <c r="O48" s="73"/>
      <c r="P48" s="73"/>
      <c r="Q48" s="74"/>
      <c r="R48" s="313"/>
      <c r="S48" s="75"/>
      <c r="T48" s="314"/>
      <c r="U48" s="76"/>
      <c r="V48" s="314"/>
      <c r="W48" s="76"/>
      <c r="X48" s="76"/>
      <c r="Y48" s="76"/>
      <c r="Z48" s="77"/>
      <c r="AA48" s="315"/>
      <c r="AB48" s="316"/>
      <c r="AC48" s="78">
        <f t="shared" si="1"/>
        <v>0</v>
      </c>
      <c r="AD48" s="76">
        <f t="shared" si="2"/>
        <v>0</v>
      </c>
      <c r="AE48" s="312">
        <f t="shared" si="3"/>
        <v>0</v>
      </c>
      <c r="AF48" s="461"/>
      <c r="AG48" s="462"/>
      <c r="AH48" s="452"/>
      <c r="AI48" s="452"/>
      <c r="AJ48" s="463"/>
      <c r="AK48" s="462"/>
      <c r="AL48" s="463"/>
      <c r="AM48" s="91"/>
      <c r="AN48" s="151"/>
      <c r="AO48" s="91"/>
      <c r="AP48" s="91"/>
      <c r="AQ48" s="152"/>
      <c r="AR48" s="153"/>
      <c r="AS48" s="154"/>
      <c r="AT48" s="472"/>
      <c r="AV48" s="413" t="str">
        <f>IF(총괄!$A$3="(","1",RIGHT(총괄!$A$3,LEN(총괄!$A$3)-FIND(":",총괄!$A$3)-1))</f>
        <v>승학터널 민간투자사업(1차:우선)</v>
      </c>
      <c r="AW48" s="413" t="s">
        <v>263</v>
      </c>
    </row>
    <row r="49" spans="1:49" s="1" customFormat="1" ht="50.1" customHeight="1">
      <c r="A49" s="447"/>
      <c r="B49" s="447"/>
      <c r="C49" s="447"/>
      <c r="D49" s="457"/>
      <c r="E49" s="457"/>
      <c r="F49" s="269" t="str">
        <f t="shared" si="0"/>
        <v/>
      </c>
      <c r="G49" s="459"/>
      <c r="H49" s="68"/>
      <c r="I49" s="68"/>
      <c r="J49" s="68"/>
      <c r="K49" s="69"/>
      <c r="L49" s="449"/>
      <c r="M49" s="78">
        <f>IF(F49="",0,IF(F49="가옥주",LOOKUP(1,1/(G49='(주거이전비)'!K:K),'(주거이전비)'!M:M),LOOKUP(1,1/(G49='(주거이전비)'!K:K),'(주거이전비)'!N:N)))</f>
        <v>0</v>
      </c>
      <c r="N49" s="78">
        <f>IF(L49="",0,IF(L49&lt;33,'(주거이전비)'!$E$18,IF(L49&lt;49.5,'(주거이전비)'!$E$19,IF(L49&lt;66,'(주거이전비)'!$E$20,IF(L49&lt;99,'(주거이전비)'!$E$21,'(주거이전비)'!$E$22)))))</f>
        <v>0</v>
      </c>
      <c r="O49" s="73"/>
      <c r="P49" s="73"/>
      <c r="Q49" s="74"/>
      <c r="R49" s="313"/>
      <c r="S49" s="75"/>
      <c r="T49" s="314"/>
      <c r="U49" s="76"/>
      <c r="V49" s="314"/>
      <c r="W49" s="76"/>
      <c r="X49" s="76"/>
      <c r="Y49" s="76"/>
      <c r="Z49" s="77"/>
      <c r="AA49" s="315"/>
      <c r="AB49" s="316"/>
      <c r="AC49" s="78">
        <f t="shared" si="1"/>
        <v>0</v>
      </c>
      <c r="AD49" s="76">
        <f t="shared" si="2"/>
        <v>0</v>
      </c>
      <c r="AE49" s="312">
        <f t="shared" si="3"/>
        <v>0</v>
      </c>
      <c r="AF49" s="461"/>
      <c r="AG49" s="462"/>
      <c r="AH49" s="452"/>
      <c r="AI49" s="452"/>
      <c r="AJ49" s="463"/>
      <c r="AK49" s="462"/>
      <c r="AL49" s="463"/>
      <c r="AM49" s="91"/>
      <c r="AN49" s="151"/>
      <c r="AO49" s="91"/>
      <c r="AP49" s="91"/>
      <c r="AQ49" s="152"/>
      <c r="AR49" s="153"/>
      <c r="AS49" s="154"/>
      <c r="AT49" s="472"/>
      <c r="AV49" s="413" t="str">
        <f>IF(총괄!$A$3="(","1",RIGHT(총괄!$A$3,LEN(총괄!$A$3)-FIND(":",총괄!$A$3)-1))</f>
        <v>승학터널 민간투자사업(1차:우선)</v>
      </c>
      <c r="AW49" s="413" t="s">
        <v>263</v>
      </c>
    </row>
    <row r="50" spans="1:49" s="1" customFormat="1" ht="50.1" customHeight="1">
      <c r="A50" s="447"/>
      <c r="B50" s="447"/>
      <c r="C50" s="447"/>
      <c r="D50" s="457"/>
      <c r="E50" s="457"/>
      <c r="F50" s="269" t="str">
        <f t="shared" si="0"/>
        <v/>
      </c>
      <c r="G50" s="459"/>
      <c r="H50" s="68"/>
      <c r="I50" s="68"/>
      <c r="J50" s="68"/>
      <c r="K50" s="69"/>
      <c r="L50" s="449"/>
      <c r="M50" s="78">
        <f>IF(F50="",0,IF(F50="가옥주",LOOKUP(1,1/(G50='(주거이전비)'!K:K),'(주거이전비)'!M:M),LOOKUP(1,1/(G50='(주거이전비)'!K:K),'(주거이전비)'!N:N)))</f>
        <v>0</v>
      </c>
      <c r="N50" s="78">
        <f>IF(L50="",0,IF(L50&lt;33,'(주거이전비)'!$E$18,IF(L50&lt;49.5,'(주거이전비)'!$E$19,IF(L50&lt;66,'(주거이전비)'!$E$20,IF(L50&lt;99,'(주거이전비)'!$E$21,'(주거이전비)'!$E$22)))))</f>
        <v>0</v>
      </c>
      <c r="O50" s="73"/>
      <c r="P50" s="73"/>
      <c r="Q50" s="74"/>
      <c r="R50" s="313"/>
      <c r="S50" s="75"/>
      <c r="T50" s="314"/>
      <c r="U50" s="76"/>
      <c r="V50" s="314"/>
      <c r="W50" s="76"/>
      <c r="X50" s="76"/>
      <c r="Y50" s="76"/>
      <c r="Z50" s="77"/>
      <c r="AA50" s="315"/>
      <c r="AB50" s="316"/>
      <c r="AC50" s="78">
        <f t="shared" si="1"/>
        <v>0</v>
      </c>
      <c r="AD50" s="76">
        <f t="shared" si="2"/>
        <v>0</v>
      </c>
      <c r="AE50" s="312">
        <f t="shared" si="3"/>
        <v>0</v>
      </c>
      <c r="AF50" s="461"/>
      <c r="AG50" s="462"/>
      <c r="AH50" s="452"/>
      <c r="AI50" s="452"/>
      <c r="AJ50" s="463"/>
      <c r="AK50" s="462"/>
      <c r="AL50" s="463"/>
      <c r="AM50" s="91"/>
      <c r="AN50" s="151"/>
      <c r="AO50" s="91"/>
      <c r="AP50" s="91"/>
      <c r="AQ50" s="152"/>
      <c r="AR50" s="153"/>
      <c r="AS50" s="154"/>
      <c r="AT50" s="472"/>
      <c r="AV50" s="413" t="str">
        <f>IF(총괄!$A$3="(","1",RIGHT(총괄!$A$3,LEN(총괄!$A$3)-FIND(":",총괄!$A$3)-1))</f>
        <v>승학터널 민간투자사업(1차:우선)</v>
      </c>
      <c r="AW50" s="413" t="s">
        <v>263</v>
      </c>
    </row>
    <row r="51" spans="1:49" s="1" customFormat="1" ht="50.1" customHeight="1">
      <c r="A51" s="447"/>
      <c r="B51" s="447"/>
      <c r="C51" s="447"/>
      <c r="D51" s="457"/>
      <c r="E51" s="457"/>
      <c r="F51" s="269" t="str">
        <f t="shared" si="0"/>
        <v/>
      </c>
      <c r="G51" s="453"/>
      <c r="H51" s="70"/>
      <c r="I51" s="70"/>
      <c r="J51" s="70"/>
      <c r="K51" s="69"/>
      <c r="L51" s="449"/>
      <c r="M51" s="78">
        <f>IF(F51="",0,IF(F51="가옥주",LOOKUP(1,1/(G51='(주거이전비)'!K:K),'(주거이전비)'!M:M),LOOKUP(1,1/(G51='(주거이전비)'!K:K),'(주거이전비)'!N:N)))</f>
        <v>0</v>
      </c>
      <c r="N51" s="78">
        <f>IF(L51="",0,IF(L51&lt;33,'(주거이전비)'!$E$18,IF(L51&lt;49.5,'(주거이전비)'!$E$19,IF(L51&lt;66,'(주거이전비)'!$E$20,IF(L51&lt;99,'(주거이전비)'!$E$21,'(주거이전비)'!$E$22)))))</f>
        <v>0</v>
      </c>
      <c r="O51" s="73"/>
      <c r="P51" s="73"/>
      <c r="Q51" s="74"/>
      <c r="R51" s="313"/>
      <c r="S51" s="75"/>
      <c r="T51" s="314"/>
      <c r="U51" s="76"/>
      <c r="V51" s="314"/>
      <c r="W51" s="76"/>
      <c r="X51" s="76"/>
      <c r="Y51" s="76"/>
      <c r="Z51" s="77"/>
      <c r="AA51" s="315"/>
      <c r="AB51" s="316"/>
      <c r="AC51" s="78">
        <f t="shared" si="1"/>
        <v>0</v>
      </c>
      <c r="AD51" s="76">
        <f t="shared" si="2"/>
        <v>0</v>
      </c>
      <c r="AE51" s="312">
        <f t="shared" si="3"/>
        <v>0</v>
      </c>
      <c r="AF51" s="461"/>
      <c r="AG51" s="462"/>
      <c r="AH51" s="452"/>
      <c r="AI51" s="452"/>
      <c r="AJ51" s="463"/>
      <c r="AK51" s="462"/>
      <c r="AL51" s="463"/>
      <c r="AM51" s="91"/>
      <c r="AN51" s="151"/>
      <c r="AO51" s="91"/>
      <c r="AP51" s="91"/>
      <c r="AQ51" s="152"/>
      <c r="AR51" s="153"/>
      <c r="AS51" s="154"/>
      <c r="AT51" s="472"/>
      <c r="AV51" s="413" t="str">
        <f>IF(총괄!$A$3="(","1",RIGHT(총괄!$A$3,LEN(총괄!$A$3)-FIND(":",총괄!$A$3)-1))</f>
        <v>승학터널 민간투자사업(1차:우선)</v>
      </c>
      <c r="AW51" s="413" t="s">
        <v>263</v>
      </c>
    </row>
    <row r="52" spans="1:49">
      <c r="A52" s="15"/>
      <c r="B52" s="15"/>
      <c r="C52" s="15"/>
      <c r="D52" s="15"/>
      <c r="E52" s="15"/>
      <c r="F52" s="296"/>
      <c r="G52" s="15"/>
      <c r="H52" s="250"/>
      <c r="I52" s="250"/>
      <c r="J52" s="250"/>
      <c r="K52" s="39"/>
      <c r="L52" s="39"/>
      <c r="M52" s="317"/>
      <c r="N52" s="318"/>
      <c r="O52" s="297"/>
      <c r="P52" s="297"/>
      <c r="Q52" s="298"/>
      <c r="R52" s="15"/>
      <c r="S52" s="298"/>
      <c r="T52" s="15"/>
      <c r="U52" s="298"/>
      <c r="V52" s="15"/>
      <c r="W52" s="298"/>
      <c r="X52" s="298"/>
      <c r="Y52" s="298"/>
      <c r="Z52" s="299"/>
      <c r="AA52" s="300"/>
      <c r="AB52" s="300"/>
      <c r="AC52" s="301"/>
      <c r="AD52" s="302"/>
      <c r="AE52" s="303"/>
      <c r="AF52" s="36"/>
      <c r="AG52" s="36"/>
      <c r="AH52" s="304"/>
      <c r="AI52" s="304"/>
      <c r="AJ52" s="36"/>
      <c r="AK52" s="36"/>
      <c r="AL52" s="36"/>
      <c r="AM52" s="62"/>
      <c r="AN52" s="62"/>
      <c r="AO52" s="62"/>
      <c r="AP52" s="62"/>
      <c r="AQ52" s="62"/>
      <c r="AR52" s="305"/>
      <c r="AS52" s="305"/>
      <c r="AT52" s="62"/>
    </row>
    <row r="53" spans="1:49">
      <c r="A53" s="15"/>
      <c r="B53" s="15"/>
      <c r="C53" s="15"/>
      <c r="D53" s="15"/>
      <c r="E53" s="15"/>
      <c r="F53" s="296"/>
      <c r="G53" s="15"/>
      <c r="H53" s="250"/>
      <c r="I53" s="250"/>
      <c r="J53" s="250"/>
      <c r="K53" s="39"/>
      <c r="L53" s="39"/>
      <c r="M53" s="317"/>
      <c r="N53" s="318"/>
      <c r="O53" s="297"/>
      <c r="P53" s="297"/>
      <c r="Q53" s="298"/>
      <c r="R53" s="15"/>
      <c r="S53" s="298"/>
      <c r="T53" s="15"/>
      <c r="U53" s="298"/>
      <c r="V53" s="15"/>
      <c r="W53" s="298"/>
      <c r="X53" s="298"/>
      <c r="Y53" s="298"/>
      <c r="Z53" s="299"/>
      <c r="AA53" s="300"/>
      <c r="AB53" s="300"/>
      <c r="AC53" s="301"/>
      <c r="AD53" s="302"/>
      <c r="AE53" s="303"/>
      <c r="AF53" s="36"/>
      <c r="AG53" s="36"/>
      <c r="AH53" s="304"/>
      <c r="AI53" s="304"/>
      <c r="AJ53" s="36"/>
      <c r="AK53" s="36"/>
      <c r="AL53" s="36"/>
      <c r="AM53" s="62"/>
      <c r="AN53" s="62"/>
      <c r="AO53" s="62"/>
      <c r="AP53" s="62"/>
      <c r="AQ53" s="62"/>
      <c r="AR53" s="305"/>
      <c r="AS53" s="305"/>
      <c r="AT53" s="62"/>
    </row>
    <row r="54" spans="1:49">
      <c r="A54" s="15"/>
      <c r="B54" s="15"/>
      <c r="C54" s="15"/>
      <c r="D54" s="15"/>
      <c r="E54" s="15"/>
      <c r="F54" s="296"/>
      <c r="G54" s="15"/>
      <c r="H54" s="250"/>
      <c r="I54" s="250"/>
      <c r="J54" s="250"/>
      <c r="K54" s="39"/>
      <c r="L54" s="39"/>
      <c r="M54" s="317"/>
      <c r="N54" s="318"/>
      <c r="O54" s="297"/>
      <c r="P54" s="297"/>
      <c r="Q54" s="298"/>
      <c r="R54" s="15"/>
      <c r="S54" s="298"/>
      <c r="T54" s="15"/>
      <c r="U54" s="298"/>
      <c r="V54" s="15"/>
      <c r="W54" s="298"/>
      <c r="X54" s="298"/>
      <c r="Y54" s="298"/>
      <c r="Z54" s="299"/>
      <c r="AA54" s="300"/>
      <c r="AB54" s="300"/>
      <c r="AC54" s="301"/>
      <c r="AD54" s="302"/>
      <c r="AE54" s="303"/>
      <c r="AF54" s="36"/>
      <c r="AG54" s="36"/>
      <c r="AH54" s="304"/>
      <c r="AI54" s="304"/>
      <c r="AJ54" s="36"/>
      <c r="AK54" s="36"/>
      <c r="AL54" s="36"/>
      <c r="AM54" s="62"/>
      <c r="AN54" s="62"/>
      <c r="AO54" s="62"/>
      <c r="AP54" s="62"/>
      <c r="AQ54" s="62"/>
      <c r="AR54" s="305"/>
      <c r="AS54" s="305"/>
      <c r="AT54" s="62"/>
    </row>
    <row r="55" spans="1:49">
      <c r="A55" s="15"/>
      <c r="B55" s="15"/>
      <c r="C55" s="15"/>
      <c r="D55" s="15"/>
      <c r="E55" s="15"/>
      <c r="F55" s="296"/>
      <c r="G55" s="15"/>
      <c r="H55" s="250"/>
      <c r="I55" s="250"/>
      <c r="J55" s="250"/>
      <c r="K55" s="39"/>
      <c r="L55" s="39"/>
      <c r="M55" s="317"/>
      <c r="N55" s="318"/>
      <c r="O55" s="297"/>
      <c r="P55" s="297"/>
      <c r="Q55" s="298"/>
      <c r="R55" s="15"/>
      <c r="S55" s="298"/>
      <c r="T55" s="15"/>
      <c r="U55" s="298"/>
      <c r="V55" s="15"/>
      <c r="W55" s="298"/>
      <c r="X55" s="298"/>
      <c r="Y55" s="298"/>
      <c r="Z55" s="299"/>
      <c r="AA55" s="300"/>
      <c r="AB55" s="300"/>
      <c r="AC55" s="301"/>
      <c r="AD55" s="302"/>
      <c r="AE55" s="303"/>
      <c r="AF55" s="36"/>
      <c r="AG55" s="36"/>
      <c r="AH55" s="304"/>
      <c r="AI55" s="304"/>
      <c r="AJ55" s="36"/>
      <c r="AK55" s="36"/>
      <c r="AL55" s="36"/>
      <c r="AM55" s="62"/>
      <c r="AN55" s="62"/>
      <c r="AO55" s="62"/>
      <c r="AP55" s="62"/>
      <c r="AQ55" s="62"/>
      <c r="AR55" s="305"/>
      <c r="AS55" s="305"/>
      <c r="AT55" s="62"/>
    </row>
    <row r="56" spans="1:49">
      <c r="A56" s="15"/>
      <c r="B56" s="15"/>
      <c r="C56" s="15"/>
      <c r="D56" s="15"/>
      <c r="E56" s="15"/>
      <c r="F56" s="296"/>
      <c r="G56" s="15"/>
      <c r="H56" s="250"/>
      <c r="I56" s="250"/>
      <c r="J56" s="250"/>
      <c r="K56" s="39"/>
      <c r="L56" s="39"/>
      <c r="M56" s="317"/>
      <c r="N56" s="318"/>
      <c r="O56" s="297"/>
      <c r="P56" s="297"/>
      <c r="Q56" s="298"/>
      <c r="R56" s="15"/>
      <c r="S56" s="298"/>
      <c r="T56" s="15"/>
      <c r="U56" s="298"/>
      <c r="V56" s="15"/>
      <c r="W56" s="298"/>
      <c r="X56" s="298"/>
      <c r="Y56" s="298"/>
      <c r="Z56" s="299"/>
      <c r="AA56" s="300"/>
      <c r="AB56" s="300"/>
      <c r="AC56" s="301"/>
      <c r="AD56" s="302"/>
      <c r="AE56" s="303"/>
      <c r="AF56" s="36"/>
      <c r="AG56" s="36"/>
      <c r="AH56" s="304"/>
      <c r="AI56" s="304"/>
      <c r="AJ56" s="36"/>
      <c r="AK56" s="36"/>
      <c r="AL56" s="36"/>
      <c r="AM56" s="62"/>
      <c r="AN56" s="62"/>
      <c r="AO56" s="62"/>
      <c r="AP56" s="62"/>
      <c r="AQ56" s="62"/>
      <c r="AR56" s="305"/>
      <c r="AS56" s="305"/>
      <c r="AT56" s="62"/>
    </row>
    <row r="57" spans="1:49">
      <c r="A57" s="15"/>
      <c r="B57" s="15"/>
      <c r="C57" s="15"/>
      <c r="D57" s="15"/>
      <c r="E57" s="15"/>
      <c r="F57" s="296"/>
      <c r="G57" s="15"/>
      <c r="H57" s="250"/>
      <c r="I57" s="250"/>
      <c r="J57" s="250"/>
      <c r="K57" s="39"/>
      <c r="L57" s="39"/>
      <c r="M57" s="317"/>
      <c r="N57" s="318"/>
      <c r="O57" s="297"/>
      <c r="P57" s="297"/>
      <c r="Q57" s="298"/>
      <c r="R57" s="15"/>
      <c r="S57" s="298"/>
      <c r="T57" s="15"/>
      <c r="U57" s="298"/>
      <c r="V57" s="15"/>
      <c r="W57" s="298"/>
      <c r="X57" s="298"/>
      <c r="Y57" s="298"/>
      <c r="Z57" s="299"/>
      <c r="AA57" s="300"/>
      <c r="AB57" s="300"/>
      <c r="AC57" s="301"/>
      <c r="AD57" s="302"/>
      <c r="AE57" s="303"/>
      <c r="AF57" s="36"/>
      <c r="AG57" s="36"/>
      <c r="AH57" s="304"/>
      <c r="AI57" s="304"/>
      <c r="AJ57" s="36"/>
      <c r="AK57" s="36"/>
      <c r="AL57" s="36"/>
      <c r="AM57" s="62"/>
      <c r="AN57" s="62"/>
      <c r="AO57" s="62"/>
      <c r="AP57" s="62"/>
      <c r="AQ57" s="62"/>
      <c r="AR57" s="305"/>
      <c r="AS57" s="305"/>
      <c r="AT57" s="62"/>
    </row>
    <row r="58" spans="1:49">
      <c r="A58" s="15"/>
      <c r="B58" s="15"/>
      <c r="C58" s="15"/>
      <c r="D58" s="15"/>
      <c r="E58" s="15"/>
      <c r="F58" s="296"/>
      <c r="G58" s="15"/>
      <c r="H58" s="250"/>
      <c r="I58" s="250"/>
      <c r="J58" s="250"/>
      <c r="K58" s="39"/>
      <c r="L58" s="39"/>
      <c r="M58" s="317"/>
      <c r="N58" s="318"/>
      <c r="O58" s="297"/>
      <c r="P58" s="297"/>
      <c r="Q58" s="298"/>
      <c r="R58" s="15"/>
      <c r="S58" s="298"/>
      <c r="T58" s="15"/>
      <c r="U58" s="298"/>
      <c r="V58" s="15"/>
      <c r="W58" s="298"/>
      <c r="X58" s="298"/>
      <c r="Y58" s="298"/>
      <c r="Z58" s="299"/>
      <c r="AA58" s="300"/>
      <c r="AB58" s="300"/>
      <c r="AC58" s="301"/>
      <c r="AD58" s="302"/>
      <c r="AE58" s="303"/>
      <c r="AF58" s="36"/>
      <c r="AG58" s="36"/>
      <c r="AH58" s="304"/>
      <c r="AI58" s="304"/>
      <c r="AJ58" s="36"/>
      <c r="AK58" s="36"/>
      <c r="AL58" s="36"/>
      <c r="AM58" s="62"/>
      <c r="AN58" s="62"/>
      <c r="AO58" s="62"/>
      <c r="AP58" s="62"/>
      <c r="AQ58" s="62"/>
      <c r="AR58" s="305"/>
      <c r="AS58" s="305"/>
      <c r="AT58" s="62"/>
    </row>
    <row r="59" spans="1:49">
      <c r="A59" s="15"/>
      <c r="B59" s="15"/>
      <c r="C59" s="15"/>
      <c r="D59" s="15"/>
      <c r="E59" s="15"/>
      <c r="F59" s="296"/>
      <c r="G59" s="15"/>
      <c r="H59" s="250"/>
      <c r="I59" s="250"/>
      <c r="J59" s="250"/>
      <c r="K59" s="39"/>
      <c r="L59" s="39"/>
      <c r="M59" s="317"/>
      <c r="N59" s="318"/>
      <c r="O59" s="297"/>
      <c r="P59" s="297"/>
      <c r="Q59" s="298"/>
      <c r="R59" s="15"/>
      <c r="S59" s="298"/>
      <c r="T59" s="15"/>
      <c r="U59" s="298"/>
      <c r="V59" s="15"/>
      <c r="W59" s="298"/>
      <c r="X59" s="298"/>
      <c r="Y59" s="298"/>
      <c r="Z59" s="299"/>
      <c r="AA59" s="300"/>
      <c r="AB59" s="300"/>
      <c r="AC59" s="301"/>
      <c r="AD59" s="302"/>
      <c r="AE59" s="303"/>
      <c r="AF59" s="36"/>
      <c r="AG59" s="36"/>
      <c r="AH59" s="304"/>
      <c r="AI59" s="304"/>
      <c r="AJ59" s="36"/>
      <c r="AK59" s="36"/>
      <c r="AL59" s="36"/>
      <c r="AM59" s="62"/>
      <c r="AN59" s="62"/>
      <c r="AO59" s="62"/>
      <c r="AP59" s="62"/>
      <c r="AQ59" s="62"/>
      <c r="AR59" s="305"/>
      <c r="AS59" s="305"/>
      <c r="AT59" s="62"/>
    </row>
    <row r="60" spans="1:49">
      <c r="A60" s="15"/>
      <c r="B60" s="15"/>
      <c r="C60" s="15"/>
      <c r="D60" s="15"/>
      <c r="E60" s="15"/>
      <c r="F60" s="296"/>
      <c r="G60" s="15"/>
      <c r="H60" s="250"/>
      <c r="I60" s="250"/>
      <c r="J60" s="250"/>
      <c r="K60" s="39"/>
      <c r="L60" s="39"/>
      <c r="M60" s="317"/>
      <c r="N60" s="318"/>
      <c r="O60" s="297"/>
      <c r="P60" s="297"/>
      <c r="Q60" s="298"/>
      <c r="R60" s="15"/>
      <c r="S60" s="298"/>
      <c r="T60" s="15"/>
      <c r="U60" s="298"/>
      <c r="V60" s="15"/>
      <c r="W60" s="298"/>
      <c r="X60" s="298"/>
      <c r="Y60" s="298"/>
      <c r="Z60" s="299"/>
      <c r="AA60" s="300"/>
      <c r="AB60" s="300"/>
      <c r="AC60" s="301"/>
      <c r="AD60" s="302"/>
      <c r="AE60" s="303"/>
      <c r="AF60" s="36"/>
      <c r="AG60" s="36"/>
      <c r="AH60" s="304"/>
      <c r="AI60" s="304"/>
      <c r="AJ60" s="36"/>
      <c r="AK60" s="36"/>
      <c r="AL60" s="36"/>
      <c r="AM60" s="62"/>
      <c r="AN60" s="62"/>
      <c r="AO60" s="62"/>
      <c r="AP60" s="62"/>
      <c r="AQ60" s="62"/>
      <c r="AR60" s="305"/>
      <c r="AS60" s="305"/>
      <c r="AT60" s="62"/>
    </row>
    <row r="61" spans="1:49">
      <c r="A61" s="15"/>
      <c r="B61" s="15"/>
      <c r="C61" s="15"/>
      <c r="D61" s="15"/>
      <c r="E61" s="15"/>
      <c r="F61" s="296"/>
      <c r="G61" s="15"/>
      <c r="H61" s="250"/>
      <c r="I61" s="250"/>
      <c r="J61" s="250"/>
      <c r="K61" s="39"/>
      <c r="L61" s="39"/>
      <c r="M61" s="317"/>
      <c r="N61" s="318"/>
      <c r="O61" s="297"/>
      <c r="P61" s="297"/>
      <c r="Q61" s="298"/>
      <c r="R61" s="15"/>
      <c r="S61" s="298"/>
      <c r="T61" s="15"/>
      <c r="U61" s="298"/>
      <c r="V61" s="15"/>
      <c r="W61" s="298"/>
      <c r="X61" s="298"/>
      <c r="Y61" s="298"/>
      <c r="Z61" s="299"/>
      <c r="AA61" s="300"/>
      <c r="AB61" s="300"/>
      <c r="AC61" s="301"/>
      <c r="AD61" s="302"/>
      <c r="AE61" s="303"/>
      <c r="AF61" s="36"/>
      <c r="AG61" s="36"/>
      <c r="AH61" s="304"/>
      <c r="AI61" s="304"/>
      <c r="AJ61" s="36"/>
      <c r="AK61" s="36"/>
      <c r="AL61" s="36"/>
      <c r="AM61" s="62"/>
      <c r="AN61" s="62"/>
      <c r="AO61" s="62"/>
      <c r="AP61" s="62"/>
      <c r="AQ61" s="62"/>
      <c r="AR61" s="305"/>
      <c r="AS61" s="305"/>
      <c r="AT61" s="62"/>
    </row>
    <row r="62" spans="1:49">
      <c r="A62" s="15"/>
      <c r="B62" s="15"/>
      <c r="C62" s="15"/>
      <c r="D62" s="15"/>
      <c r="E62" s="15"/>
      <c r="F62" s="296"/>
      <c r="G62" s="15"/>
      <c r="H62" s="250"/>
      <c r="I62" s="250"/>
      <c r="J62" s="250"/>
      <c r="K62" s="39"/>
      <c r="L62" s="39"/>
      <c r="M62" s="317"/>
      <c r="N62" s="318"/>
      <c r="O62" s="297"/>
      <c r="P62" s="297"/>
      <c r="Q62" s="298"/>
      <c r="R62" s="15"/>
      <c r="S62" s="298"/>
      <c r="T62" s="15"/>
      <c r="U62" s="298"/>
      <c r="V62" s="15"/>
      <c r="W62" s="298"/>
      <c r="X62" s="298"/>
      <c r="Y62" s="298"/>
      <c r="Z62" s="299"/>
      <c r="AA62" s="300"/>
      <c r="AB62" s="300"/>
      <c r="AC62" s="301"/>
      <c r="AD62" s="302"/>
      <c r="AE62" s="303"/>
      <c r="AF62" s="36"/>
      <c r="AG62" s="36"/>
      <c r="AH62" s="304"/>
      <c r="AI62" s="304"/>
      <c r="AJ62" s="36"/>
      <c r="AK62" s="36"/>
      <c r="AL62" s="36"/>
      <c r="AM62" s="62"/>
      <c r="AN62" s="62"/>
      <c r="AO62" s="62"/>
      <c r="AP62" s="62"/>
      <c r="AQ62" s="62"/>
      <c r="AR62" s="305"/>
      <c r="AS62" s="305"/>
      <c r="AT62" s="62"/>
    </row>
    <row r="63" spans="1:49">
      <c r="A63" s="15"/>
      <c r="B63" s="15"/>
      <c r="C63" s="15"/>
      <c r="D63" s="15"/>
      <c r="E63" s="15"/>
      <c r="F63" s="296"/>
      <c r="G63" s="15"/>
      <c r="H63" s="250"/>
      <c r="I63" s="250"/>
      <c r="J63" s="250"/>
      <c r="K63" s="39"/>
      <c r="L63" s="39"/>
      <c r="M63" s="317"/>
      <c r="N63" s="318"/>
      <c r="O63" s="297"/>
      <c r="P63" s="297"/>
      <c r="Q63" s="298"/>
      <c r="R63" s="15"/>
      <c r="S63" s="298"/>
      <c r="T63" s="15"/>
      <c r="U63" s="298"/>
      <c r="V63" s="15"/>
      <c r="W63" s="298"/>
      <c r="X63" s="298"/>
      <c r="Y63" s="298"/>
      <c r="Z63" s="299"/>
      <c r="AA63" s="300"/>
      <c r="AB63" s="300"/>
      <c r="AC63" s="301"/>
      <c r="AD63" s="302"/>
      <c r="AE63" s="303"/>
      <c r="AF63" s="36"/>
      <c r="AG63" s="36"/>
      <c r="AH63" s="304"/>
      <c r="AI63" s="304"/>
      <c r="AJ63" s="36"/>
      <c r="AK63" s="36"/>
      <c r="AL63" s="36"/>
      <c r="AM63" s="62"/>
      <c r="AN63" s="62"/>
      <c r="AO63" s="62"/>
      <c r="AP63" s="62"/>
      <c r="AQ63" s="62"/>
      <c r="AR63" s="305"/>
      <c r="AS63" s="305"/>
      <c r="AT63" s="62"/>
    </row>
    <row r="64" spans="1:49">
      <c r="A64" s="15"/>
      <c r="B64" s="15"/>
      <c r="C64" s="15"/>
      <c r="D64" s="15"/>
      <c r="E64" s="15"/>
      <c r="F64" s="296"/>
      <c r="G64" s="15"/>
      <c r="H64" s="250"/>
      <c r="I64" s="250"/>
      <c r="J64" s="250"/>
      <c r="K64" s="39"/>
      <c r="L64" s="39"/>
      <c r="M64" s="317"/>
      <c r="N64" s="318"/>
      <c r="O64" s="297"/>
      <c r="P64" s="297"/>
      <c r="Q64" s="298"/>
      <c r="R64" s="15"/>
      <c r="S64" s="298"/>
      <c r="T64" s="15"/>
      <c r="U64" s="298"/>
      <c r="V64" s="15"/>
      <c r="W64" s="298"/>
      <c r="X64" s="298"/>
      <c r="Y64" s="298"/>
      <c r="Z64" s="299"/>
      <c r="AA64" s="300"/>
      <c r="AB64" s="300"/>
      <c r="AC64" s="301"/>
      <c r="AD64" s="302"/>
      <c r="AE64" s="303"/>
      <c r="AF64" s="36"/>
      <c r="AG64" s="36"/>
      <c r="AH64" s="304"/>
      <c r="AI64" s="304"/>
      <c r="AJ64" s="36"/>
      <c r="AK64" s="36"/>
      <c r="AL64" s="36"/>
      <c r="AM64" s="62"/>
      <c r="AN64" s="62"/>
      <c r="AO64" s="62"/>
      <c r="AP64" s="62"/>
      <c r="AQ64" s="62"/>
      <c r="AR64" s="305"/>
      <c r="AS64" s="305"/>
      <c r="AT64" s="62"/>
    </row>
    <row r="65" spans="1:46">
      <c r="A65" s="15"/>
      <c r="B65" s="15"/>
      <c r="C65" s="15"/>
      <c r="D65" s="15"/>
      <c r="E65" s="15"/>
      <c r="F65" s="296"/>
      <c r="G65" s="15"/>
      <c r="H65" s="250"/>
      <c r="I65" s="250"/>
      <c r="J65" s="250"/>
      <c r="K65" s="39"/>
      <c r="L65" s="39"/>
      <c r="M65" s="317"/>
      <c r="N65" s="318"/>
      <c r="O65" s="297"/>
      <c r="P65" s="297"/>
      <c r="Q65" s="298"/>
      <c r="R65" s="15"/>
      <c r="S65" s="298"/>
      <c r="T65" s="15"/>
      <c r="U65" s="298"/>
      <c r="V65" s="15"/>
      <c r="W65" s="298"/>
      <c r="X65" s="298"/>
      <c r="Y65" s="298"/>
      <c r="Z65" s="299"/>
      <c r="AA65" s="300"/>
      <c r="AB65" s="300"/>
      <c r="AC65" s="301"/>
      <c r="AD65" s="302"/>
      <c r="AE65" s="303"/>
      <c r="AF65" s="36"/>
      <c r="AG65" s="36"/>
      <c r="AH65" s="304"/>
      <c r="AI65" s="304"/>
      <c r="AJ65" s="36"/>
      <c r="AK65" s="36"/>
      <c r="AL65" s="36"/>
      <c r="AM65" s="62"/>
      <c r="AN65" s="62"/>
      <c r="AO65" s="62"/>
      <c r="AP65" s="62"/>
      <c r="AQ65" s="62"/>
      <c r="AR65" s="305"/>
      <c r="AS65" s="305"/>
      <c r="AT65" s="62"/>
    </row>
    <row r="66" spans="1:46">
      <c r="A66" s="15"/>
      <c r="B66" s="15"/>
      <c r="C66" s="15"/>
      <c r="D66" s="15"/>
      <c r="E66" s="15"/>
      <c r="F66" s="296"/>
      <c r="G66" s="15"/>
      <c r="H66" s="250"/>
      <c r="I66" s="250"/>
      <c r="J66" s="250"/>
      <c r="K66" s="39"/>
      <c r="L66" s="39"/>
      <c r="M66" s="317"/>
      <c r="N66" s="318"/>
      <c r="O66" s="297"/>
      <c r="P66" s="297"/>
      <c r="Q66" s="298"/>
      <c r="R66" s="15"/>
      <c r="S66" s="298"/>
      <c r="T66" s="15"/>
      <c r="U66" s="298"/>
      <c r="V66" s="15"/>
      <c r="W66" s="298"/>
      <c r="X66" s="298"/>
      <c r="Y66" s="298"/>
      <c r="Z66" s="299"/>
      <c r="AA66" s="300"/>
      <c r="AB66" s="300"/>
      <c r="AC66" s="301"/>
      <c r="AD66" s="302"/>
      <c r="AE66" s="303"/>
      <c r="AF66" s="36"/>
      <c r="AG66" s="36"/>
      <c r="AH66" s="304"/>
      <c r="AI66" s="304"/>
      <c r="AJ66" s="36"/>
      <c r="AK66" s="36"/>
      <c r="AL66" s="36"/>
      <c r="AM66" s="62"/>
      <c r="AN66" s="62"/>
      <c r="AO66" s="62"/>
      <c r="AP66" s="62"/>
      <c r="AQ66" s="62"/>
      <c r="AR66" s="305"/>
      <c r="AS66" s="305"/>
      <c r="AT66" s="62"/>
    </row>
    <row r="67" spans="1:46">
      <c r="A67" s="15"/>
      <c r="B67" s="15"/>
      <c r="C67" s="15"/>
      <c r="D67" s="15"/>
      <c r="E67" s="15"/>
      <c r="F67" s="296"/>
      <c r="G67" s="15"/>
      <c r="H67" s="250"/>
      <c r="I67" s="250"/>
      <c r="J67" s="250"/>
      <c r="K67" s="39"/>
      <c r="L67" s="39"/>
      <c r="M67" s="317"/>
      <c r="N67" s="318"/>
      <c r="O67" s="297"/>
      <c r="P67" s="297"/>
      <c r="Q67" s="298"/>
      <c r="R67" s="15"/>
      <c r="S67" s="298"/>
      <c r="T67" s="15"/>
      <c r="U67" s="298"/>
      <c r="V67" s="15"/>
      <c r="W67" s="298"/>
      <c r="X67" s="298"/>
      <c r="Y67" s="298"/>
      <c r="Z67" s="299"/>
      <c r="AA67" s="300"/>
      <c r="AB67" s="300"/>
      <c r="AC67" s="301"/>
      <c r="AD67" s="302"/>
      <c r="AE67" s="303"/>
      <c r="AF67" s="36"/>
      <c r="AG67" s="36"/>
      <c r="AH67" s="304"/>
      <c r="AI67" s="304"/>
      <c r="AJ67" s="36"/>
      <c r="AK67" s="36"/>
      <c r="AL67" s="36"/>
      <c r="AM67" s="62"/>
      <c r="AN67" s="62"/>
      <c r="AO67" s="62"/>
      <c r="AP67" s="62"/>
      <c r="AQ67" s="62"/>
      <c r="AR67" s="305"/>
      <c r="AS67" s="305"/>
      <c r="AT67" s="62"/>
    </row>
    <row r="68" spans="1:46">
      <c r="A68" s="15"/>
      <c r="B68" s="15"/>
      <c r="C68" s="15"/>
      <c r="D68" s="15"/>
      <c r="E68" s="15"/>
      <c r="F68" s="296"/>
      <c r="G68" s="15"/>
      <c r="H68" s="250"/>
      <c r="I68" s="250"/>
      <c r="J68" s="250"/>
      <c r="K68" s="39"/>
      <c r="L68" s="39"/>
      <c r="M68" s="317"/>
      <c r="N68" s="318"/>
      <c r="O68" s="297"/>
      <c r="P68" s="297"/>
      <c r="Q68" s="298"/>
      <c r="R68" s="15"/>
      <c r="S68" s="298"/>
      <c r="T68" s="15"/>
      <c r="U68" s="298"/>
      <c r="V68" s="15"/>
      <c r="W68" s="298"/>
      <c r="X68" s="298"/>
      <c r="Y68" s="298"/>
      <c r="Z68" s="299"/>
      <c r="AA68" s="300"/>
      <c r="AB68" s="300"/>
      <c r="AC68" s="301"/>
      <c r="AD68" s="302"/>
      <c r="AE68" s="303"/>
      <c r="AF68" s="36"/>
      <c r="AG68" s="36"/>
      <c r="AH68" s="304"/>
      <c r="AI68" s="304"/>
      <c r="AJ68" s="36"/>
      <c r="AK68" s="36"/>
      <c r="AL68" s="36"/>
      <c r="AM68" s="62"/>
      <c r="AN68" s="62"/>
      <c r="AO68" s="62"/>
      <c r="AP68" s="62"/>
      <c r="AQ68" s="62"/>
      <c r="AR68" s="305"/>
      <c r="AS68" s="305"/>
      <c r="AT68" s="62"/>
    </row>
    <row r="69" spans="1:46">
      <c r="A69" s="15"/>
      <c r="B69" s="15"/>
      <c r="C69" s="15"/>
      <c r="D69" s="15"/>
      <c r="E69" s="15"/>
      <c r="F69" s="296"/>
      <c r="G69" s="15"/>
      <c r="H69" s="250"/>
      <c r="I69" s="250"/>
      <c r="J69" s="250"/>
      <c r="K69" s="39"/>
      <c r="L69" s="39"/>
      <c r="M69" s="317"/>
      <c r="N69" s="318"/>
      <c r="O69" s="297"/>
      <c r="P69" s="297"/>
      <c r="Q69" s="298"/>
      <c r="R69" s="15"/>
      <c r="S69" s="298"/>
      <c r="T69" s="15"/>
      <c r="U69" s="298"/>
      <c r="V69" s="15"/>
      <c r="W69" s="298"/>
      <c r="X69" s="298"/>
      <c r="Y69" s="298"/>
      <c r="Z69" s="299"/>
      <c r="AA69" s="300"/>
      <c r="AB69" s="300"/>
      <c r="AC69" s="301"/>
      <c r="AD69" s="302"/>
      <c r="AE69" s="303"/>
      <c r="AF69" s="36"/>
      <c r="AG69" s="36"/>
      <c r="AH69" s="304"/>
      <c r="AI69" s="304"/>
      <c r="AJ69" s="36"/>
      <c r="AK69" s="36"/>
      <c r="AL69" s="36"/>
      <c r="AM69" s="62"/>
      <c r="AN69" s="62"/>
      <c r="AO69" s="62"/>
      <c r="AP69" s="62"/>
      <c r="AQ69" s="62"/>
      <c r="AR69" s="305"/>
      <c r="AS69" s="305"/>
      <c r="AT69" s="62"/>
    </row>
    <row r="70" spans="1:46">
      <c r="A70" s="15"/>
      <c r="B70" s="15"/>
      <c r="C70" s="15"/>
      <c r="D70" s="15"/>
      <c r="E70" s="15"/>
      <c r="F70" s="296"/>
      <c r="G70" s="15"/>
      <c r="H70" s="250"/>
      <c r="I70" s="250"/>
      <c r="J70" s="250"/>
      <c r="K70" s="39"/>
      <c r="L70" s="39"/>
      <c r="M70" s="317"/>
      <c r="N70" s="318"/>
      <c r="O70" s="297"/>
      <c r="P70" s="297"/>
      <c r="Q70" s="298"/>
      <c r="R70" s="15"/>
      <c r="S70" s="298"/>
      <c r="T70" s="15"/>
      <c r="U70" s="298"/>
      <c r="V70" s="15"/>
      <c r="W70" s="298"/>
      <c r="X70" s="298"/>
      <c r="Y70" s="298"/>
      <c r="Z70" s="299"/>
      <c r="AA70" s="300"/>
      <c r="AB70" s="300"/>
      <c r="AC70" s="301"/>
      <c r="AD70" s="302"/>
      <c r="AE70" s="303"/>
      <c r="AF70" s="36"/>
      <c r="AG70" s="36"/>
      <c r="AH70" s="304"/>
      <c r="AI70" s="304"/>
      <c r="AJ70" s="36"/>
      <c r="AK70" s="36"/>
      <c r="AL70" s="36"/>
      <c r="AM70" s="62"/>
      <c r="AN70" s="62"/>
      <c r="AO70" s="62"/>
      <c r="AP70" s="62"/>
      <c r="AQ70" s="62"/>
      <c r="AR70" s="305"/>
      <c r="AS70" s="305"/>
      <c r="AT70" s="62"/>
    </row>
    <row r="71" spans="1:46">
      <c r="A71" s="15"/>
      <c r="B71" s="15"/>
      <c r="C71" s="15"/>
      <c r="D71" s="15"/>
      <c r="E71" s="15"/>
      <c r="F71" s="296"/>
      <c r="G71" s="15"/>
      <c r="H71" s="250"/>
      <c r="I71" s="250"/>
      <c r="J71" s="250"/>
      <c r="K71" s="39"/>
      <c r="L71" s="39"/>
      <c r="M71" s="317"/>
      <c r="N71" s="318"/>
      <c r="O71" s="297"/>
      <c r="P71" s="297"/>
      <c r="Q71" s="298"/>
      <c r="R71" s="15"/>
      <c r="S71" s="298"/>
      <c r="T71" s="15"/>
      <c r="U71" s="298"/>
      <c r="V71" s="15"/>
      <c r="W71" s="298"/>
      <c r="X71" s="298"/>
      <c r="Y71" s="298"/>
      <c r="Z71" s="299"/>
      <c r="AA71" s="300"/>
      <c r="AB71" s="300"/>
      <c r="AC71" s="301"/>
      <c r="AD71" s="302"/>
      <c r="AE71" s="303"/>
      <c r="AF71" s="36"/>
      <c r="AG71" s="36"/>
      <c r="AH71" s="304"/>
      <c r="AI71" s="304"/>
      <c r="AJ71" s="36"/>
      <c r="AK71" s="36"/>
      <c r="AL71" s="36"/>
      <c r="AM71" s="62"/>
      <c r="AN71" s="62"/>
      <c r="AO71" s="62"/>
      <c r="AP71" s="62"/>
      <c r="AQ71" s="62"/>
      <c r="AR71" s="305"/>
      <c r="AS71" s="305"/>
      <c r="AT71" s="62"/>
    </row>
    <row r="72" spans="1:46">
      <c r="A72" s="15"/>
      <c r="B72" s="15"/>
      <c r="C72" s="15"/>
      <c r="D72" s="15"/>
      <c r="E72" s="15"/>
      <c r="F72" s="296"/>
      <c r="G72" s="15"/>
      <c r="H72" s="250"/>
      <c r="I72" s="250"/>
      <c r="J72" s="250"/>
      <c r="K72" s="39"/>
      <c r="L72" s="39"/>
      <c r="M72" s="317"/>
      <c r="N72" s="318"/>
      <c r="O72" s="297"/>
      <c r="P72" s="297"/>
      <c r="Q72" s="298"/>
      <c r="R72" s="15"/>
      <c r="S72" s="298"/>
      <c r="T72" s="15"/>
      <c r="U72" s="298"/>
      <c r="V72" s="15"/>
      <c r="W72" s="298"/>
      <c r="X72" s="298"/>
      <c r="Y72" s="298"/>
      <c r="Z72" s="299"/>
      <c r="AA72" s="300"/>
      <c r="AB72" s="300"/>
      <c r="AC72" s="301"/>
      <c r="AD72" s="302"/>
      <c r="AE72" s="303"/>
      <c r="AF72" s="36"/>
      <c r="AG72" s="36"/>
      <c r="AH72" s="304"/>
      <c r="AI72" s="304"/>
      <c r="AJ72" s="36"/>
      <c r="AK72" s="36"/>
      <c r="AL72" s="36"/>
      <c r="AM72" s="62"/>
      <c r="AN72" s="62"/>
      <c r="AO72" s="62"/>
      <c r="AP72" s="62"/>
      <c r="AQ72" s="62"/>
      <c r="AR72" s="305"/>
      <c r="AS72" s="305"/>
      <c r="AT72" s="62"/>
    </row>
    <row r="73" spans="1:46">
      <c r="A73" s="15"/>
      <c r="B73" s="15"/>
      <c r="C73" s="15"/>
      <c r="D73" s="15"/>
      <c r="E73" s="15"/>
      <c r="F73" s="296"/>
      <c r="G73" s="15"/>
      <c r="H73" s="250"/>
      <c r="I73" s="250"/>
      <c r="J73" s="250"/>
      <c r="K73" s="39"/>
      <c r="L73" s="39"/>
      <c r="M73" s="317"/>
      <c r="N73" s="318"/>
      <c r="O73" s="297"/>
      <c r="P73" s="297"/>
      <c r="Q73" s="298"/>
      <c r="R73" s="15"/>
      <c r="S73" s="298"/>
      <c r="T73" s="15"/>
      <c r="U73" s="298"/>
      <c r="V73" s="15"/>
      <c r="W73" s="298"/>
      <c r="X73" s="298"/>
      <c r="Y73" s="298"/>
      <c r="Z73" s="299"/>
      <c r="AA73" s="300"/>
      <c r="AB73" s="300"/>
      <c r="AC73" s="301"/>
      <c r="AD73" s="302"/>
      <c r="AE73" s="303"/>
      <c r="AF73" s="36"/>
      <c r="AG73" s="36"/>
      <c r="AH73" s="304"/>
      <c r="AI73" s="304"/>
      <c r="AJ73" s="36"/>
      <c r="AK73" s="36"/>
      <c r="AL73" s="36"/>
      <c r="AM73" s="62"/>
      <c r="AN73" s="62"/>
      <c r="AO73" s="62"/>
      <c r="AP73" s="62"/>
      <c r="AQ73" s="62"/>
      <c r="AR73" s="305"/>
      <c r="AS73" s="305"/>
      <c r="AT73" s="62"/>
    </row>
    <row r="74" spans="1:46">
      <c r="A74" s="15"/>
      <c r="B74" s="15"/>
      <c r="C74" s="15"/>
      <c r="D74" s="15"/>
      <c r="E74" s="15"/>
      <c r="F74" s="296"/>
      <c r="G74" s="15"/>
      <c r="H74" s="250"/>
      <c r="I74" s="250"/>
      <c r="J74" s="250"/>
      <c r="K74" s="39"/>
      <c r="L74" s="39"/>
      <c r="M74" s="317"/>
      <c r="N74" s="318"/>
      <c r="O74" s="297"/>
      <c r="P74" s="297"/>
      <c r="Q74" s="298"/>
      <c r="R74" s="15"/>
      <c r="S74" s="298"/>
      <c r="T74" s="15"/>
      <c r="U74" s="298"/>
      <c r="V74" s="15"/>
      <c r="W74" s="298"/>
      <c r="X74" s="298"/>
      <c r="Y74" s="298"/>
      <c r="Z74" s="299"/>
      <c r="AA74" s="300"/>
      <c r="AB74" s="300"/>
      <c r="AC74" s="301"/>
      <c r="AD74" s="302"/>
      <c r="AE74" s="303"/>
      <c r="AF74" s="36"/>
      <c r="AG74" s="36"/>
      <c r="AH74" s="304"/>
      <c r="AI74" s="304"/>
      <c r="AJ74" s="36"/>
      <c r="AK74" s="36"/>
      <c r="AL74" s="36"/>
      <c r="AM74" s="62"/>
      <c r="AN74" s="62"/>
      <c r="AO74" s="62"/>
      <c r="AP74" s="62"/>
      <c r="AQ74" s="62"/>
      <c r="AR74" s="305"/>
      <c r="AS74" s="305"/>
      <c r="AT74" s="62"/>
    </row>
    <row r="75" spans="1:46">
      <c r="A75" s="15"/>
      <c r="B75" s="15"/>
      <c r="C75" s="15"/>
      <c r="D75" s="15"/>
      <c r="E75" s="15"/>
      <c r="F75" s="296"/>
      <c r="G75" s="15"/>
      <c r="H75" s="250"/>
      <c r="I75" s="250"/>
      <c r="J75" s="250"/>
      <c r="K75" s="39"/>
      <c r="L75" s="39"/>
      <c r="M75" s="317"/>
      <c r="N75" s="318"/>
      <c r="O75" s="297"/>
      <c r="P75" s="297"/>
      <c r="Q75" s="298"/>
      <c r="R75" s="15"/>
      <c r="S75" s="298"/>
      <c r="T75" s="15"/>
      <c r="U75" s="298"/>
      <c r="V75" s="15"/>
      <c r="W75" s="298"/>
      <c r="X75" s="298"/>
      <c r="Y75" s="298"/>
      <c r="Z75" s="299"/>
      <c r="AA75" s="300"/>
      <c r="AB75" s="300"/>
      <c r="AC75" s="301"/>
      <c r="AD75" s="302"/>
      <c r="AE75" s="303"/>
      <c r="AF75" s="36"/>
      <c r="AG75" s="36"/>
      <c r="AH75" s="304"/>
      <c r="AI75" s="304"/>
      <c r="AJ75" s="36"/>
      <c r="AK75" s="36"/>
      <c r="AL75" s="36"/>
      <c r="AM75" s="62"/>
      <c r="AN75" s="62"/>
      <c r="AO75" s="62"/>
      <c r="AP75" s="62"/>
      <c r="AQ75" s="62"/>
      <c r="AR75" s="305"/>
      <c r="AS75" s="305"/>
      <c r="AT75" s="62"/>
    </row>
  </sheetData>
  <sheetProtection formatCells="0" formatColumns="0" formatRows="0" insertColumns="0" insertRows="0" insertHyperlinks="0" deleteColumns="0" deleteRows="0" sort="0" autoFilter="0" pivotTables="0"/>
  <autoFilter ref="A4:AT51" xr:uid="{00000000-0009-0000-0000-000008000000}"/>
  <phoneticPr fontId="67" type="noConversion"/>
  <conditionalFormatting sqref="Z5:Z1048576">
    <cfRule type="cellIs" dxfId="17" priority="6" operator="greaterThan">
      <formula>1.1</formula>
    </cfRule>
  </conditionalFormatting>
  <conditionalFormatting sqref="AD1:AF2 AF3:AF4 AD5:AF1048576">
    <cfRule type="expression" dxfId="16" priority="1">
      <formula>COUNTIF($AF1,"*총합*")</formula>
    </cfRule>
    <cfRule type="expression" dxfId="15" priority="2">
      <formula>COUNTIF($AF1,"*요약*")</formula>
    </cfRule>
    <cfRule type="expression" dxfId="14" priority="3">
      <formula>COUNTIF($AF1,"*합계*")</formula>
    </cfRule>
  </conditionalFormatting>
  <conditionalFormatting sqref="AR1:AS1048576">
    <cfRule type="expression" dxfId="13" priority="4">
      <formula>COUNTIF($AS1,"*협의*")</formula>
    </cfRule>
    <cfRule type="expression" dxfId="12" priority="5">
      <formula>COUNTIF($AS1,"*수용*")</formula>
    </cfRule>
  </conditionalFormatting>
  <printOptions horizontalCentered="1"/>
  <pageMargins left="0.15748031496062992" right="0.19685039370078741" top="0.19685039370078741" bottom="0.19685039370078741" header="0.39370078740157483" footer="0.11811023622047245"/>
  <pageSetup paperSize="9" scale="68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colBreaks count="1" manualBreakCount="1">
    <brk id="38" max="1048575" man="1"/>
  </colBreaks>
  <ignoredErrors>
    <ignoredError sqref="A2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fitToPage="1"/>
  </sheetPr>
  <dimension ref="A1:O40"/>
  <sheetViews>
    <sheetView view="pageBreakPreview" zoomScale="115" zoomScaleNormal="100" zoomScaleSheetLayoutView="115" workbookViewId="0">
      <selection activeCell="D31" sqref="D31"/>
    </sheetView>
  </sheetViews>
  <sheetFormatPr defaultRowHeight="13.5"/>
  <cols>
    <col min="1" max="9" width="11.77734375" customWidth="1"/>
    <col min="10" max="10" width="10.21875" bestFit="1" customWidth="1"/>
    <col min="11" max="11" width="4.44140625" hidden="1" customWidth="1"/>
    <col min="12" max="14" width="14.33203125" hidden="1" customWidth="1"/>
    <col min="15" max="15" width="14.33203125" customWidth="1"/>
  </cols>
  <sheetData>
    <row r="1" spans="1:14" ht="14.25" thickBot="1">
      <c r="A1" s="326"/>
      <c r="B1" s="326"/>
      <c r="C1" s="326"/>
      <c r="D1" s="326"/>
      <c r="E1" s="327"/>
      <c r="F1" s="327"/>
      <c r="G1" s="327"/>
      <c r="H1" s="327"/>
      <c r="I1" s="327"/>
    </row>
    <row r="2" spans="1:14" ht="24.95" customHeight="1" thickTop="1" thickBot="1">
      <c r="A2" s="354" t="s">
        <v>207</v>
      </c>
      <c r="B2" s="354"/>
      <c r="C2" s="354"/>
      <c r="D2" s="354"/>
      <c r="E2" s="356" t="s">
        <v>617</v>
      </c>
      <c r="F2" s="352"/>
      <c r="G2" s="328"/>
      <c r="H2" s="354"/>
      <c r="I2" s="380" t="s">
        <v>204</v>
      </c>
    </row>
    <row r="3" spans="1:14" ht="24.95" customHeight="1" thickTop="1" thickBot="1">
      <c r="A3" s="328"/>
      <c r="B3" s="328"/>
      <c r="C3" s="328"/>
      <c r="D3" s="328"/>
      <c r="E3" s="328"/>
      <c r="F3" s="328"/>
      <c r="G3" s="328"/>
      <c r="H3" s="328"/>
      <c r="I3" s="328"/>
    </row>
    <row r="4" spans="1:14" ht="24.95" customHeight="1" thickTop="1" thickBot="1">
      <c r="A4" s="334" t="s">
        <v>201</v>
      </c>
      <c r="B4" s="363"/>
      <c r="C4" s="331"/>
      <c r="D4" s="331"/>
      <c r="E4" s="331"/>
      <c r="F4" s="331"/>
      <c r="G4" s="331"/>
      <c r="H4" s="379" t="s">
        <v>205</v>
      </c>
      <c r="I4" s="381" t="s">
        <v>618</v>
      </c>
    </row>
    <row r="5" spans="1:14" ht="24.95" customHeight="1" thickTop="1">
      <c r="A5" s="762" t="s">
        <v>168</v>
      </c>
      <c r="B5" s="762"/>
      <c r="C5" s="762"/>
      <c r="D5" s="370" t="s">
        <v>139</v>
      </c>
      <c r="E5" s="370" t="s">
        <v>140</v>
      </c>
      <c r="F5" s="370" t="s">
        <v>141</v>
      </c>
      <c r="G5" s="370" t="s">
        <v>142</v>
      </c>
      <c r="H5" s="370" t="s">
        <v>143</v>
      </c>
      <c r="I5" s="373" t="s">
        <v>65</v>
      </c>
      <c r="K5" s="278"/>
      <c r="L5" s="279" t="s">
        <v>170</v>
      </c>
      <c r="M5" s="279" t="s">
        <v>180</v>
      </c>
      <c r="N5" s="279" t="s">
        <v>183</v>
      </c>
    </row>
    <row r="6" spans="1:14" ht="24.95" customHeight="1" thickBot="1">
      <c r="A6" s="372" t="s">
        <v>170</v>
      </c>
      <c r="B6" s="372">
        <v>1</v>
      </c>
      <c r="C6" s="387" t="s">
        <v>144</v>
      </c>
      <c r="D6" s="574">
        <v>2565941</v>
      </c>
      <c r="E6" s="574">
        <v>3843391</v>
      </c>
      <c r="F6" s="574">
        <v>3536086</v>
      </c>
      <c r="G6" s="574">
        <v>7154262</v>
      </c>
      <c r="H6" s="574">
        <v>6998059</v>
      </c>
      <c r="I6" s="763" t="s">
        <v>169</v>
      </c>
      <c r="K6" s="256">
        <v>1</v>
      </c>
      <c r="L6" s="260">
        <f>D6</f>
        <v>2565941</v>
      </c>
      <c r="M6" s="277">
        <f>ROUNDDOWN(L6*2,-1)</f>
        <v>5131880</v>
      </c>
      <c r="N6" s="277">
        <f>ROUNDDOWN(L6*4,-1)</f>
        <v>10263760</v>
      </c>
    </row>
    <row r="7" spans="1:14" ht="24.95" customHeight="1" thickTop="1">
      <c r="A7" s="261" t="s">
        <v>145</v>
      </c>
      <c r="B7" s="262">
        <v>2</v>
      </c>
      <c r="C7" s="262" t="s">
        <v>144</v>
      </c>
      <c r="D7" s="368">
        <f>ROUNDDOWN(D6*2,-1)</f>
        <v>5131880</v>
      </c>
      <c r="E7" s="368">
        <f t="shared" ref="E7:H7" si="0">ROUNDDOWN(E6*2,-1)</f>
        <v>7686780</v>
      </c>
      <c r="F7" s="368">
        <f t="shared" si="0"/>
        <v>7072170</v>
      </c>
      <c r="G7" s="368">
        <f t="shared" si="0"/>
        <v>14308520</v>
      </c>
      <c r="H7" s="369">
        <f t="shared" si="0"/>
        <v>13996110</v>
      </c>
      <c r="I7" s="763"/>
      <c r="K7" s="256">
        <v>2</v>
      </c>
      <c r="L7" s="260">
        <f>E6</f>
        <v>3843391</v>
      </c>
      <c r="M7" s="277">
        <f t="shared" ref="M7:M19" si="1">ROUNDDOWN(L7*2,-1)</f>
        <v>7686780</v>
      </c>
      <c r="N7" s="277">
        <f t="shared" ref="N7:N19" si="2">ROUNDDOWN(L7*4,-1)</f>
        <v>15373560</v>
      </c>
    </row>
    <row r="8" spans="1:14" ht="24.95" customHeight="1" thickBot="1">
      <c r="A8" s="263" t="s">
        <v>146</v>
      </c>
      <c r="B8" s="264">
        <v>4</v>
      </c>
      <c r="C8" s="264" t="s">
        <v>144</v>
      </c>
      <c r="D8" s="266">
        <f>ROUNDDOWN(D6*4,-1)</f>
        <v>10263760</v>
      </c>
      <c r="E8" s="266">
        <f t="shared" ref="E8:H8" si="3">ROUNDDOWN(E6*4,-1)</f>
        <v>15373560</v>
      </c>
      <c r="F8" s="266">
        <f t="shared" si="3"/>
        <v>14144340</v>
      </c>
      <c r="G8" s="266">
        <f t="shared" si="3"/>
        <v>28617040</v>
      </c>
      <c r="H8" s="267">
        <f t="shared" si="3"/>
        <v>27992230</v>
      </c>
      <c r="I8" s="763"/>
      <c r="K8" s="256">
        <v>3</v>
      </c>
      <c r="L8" s="260">
        <f>F6</f>
        <v>3536086</v>
      </c>
      <c r="M8" s="277">
        <f t="shared" si="1"/>
        <v>7072170</v>
      </c>
      <c r="N8" s="277">
        <f t="shared" si="2"/>
        <v>14144340</v>
      </c>
    </row>
    <row r="9" spans="1:14" ht="24.95" customHeight="1" thickTop="1">
      <c r="A9" s="339" t="s">
        <v>163</v>
      </c>
      <c r="B9" s="357"/>
      <c r="C9" s="357"/>
      <c r="D9" s="357"/>
      <c r="E9" s="357"/>
      <c r="F9" s="357"/>
      <c r="G9" s="265"/>
      <c r="H9" s="265"/>
      <c r="I9" s="265"/>
      <c r="J9" s="253"/>
      <c r="K9" s="256">
        <v>4</v>
      </c>
      <c r="L9" s="260">
        <f>G6</f>
        <v>7154262</v>
      </c>
      <c r="M9" s="277">
        <f t="shared" si="1"/>
        <v>14308520</v>
      </c>
      <c r="N9" s="277">
        <f t="shared" si="2"/>
        <v>28617040</v>
      </c>
    </row>
    <row r="10" spans="1:14" ht="24.95" customHeight="1">
      <c r="A10" s="357" t="s">
        <v>172</v>
      </c>
      <c r="B10" s="357"/>
      <c r="C10" s="357"/>
      <c r="D10" s="357"/>
      <c r="E10" s="357"/>
      <c r="F10" s="357"/>
      <c r="G10" s="357"/>
      <c r="H10" s="357"/>
      <c r="I10" s="357"/>
      <c r="J10" s="253"/>
      <c r="K10" s="256">
        <v>5</v>
      </c>
      <c r="L10" s="260">
        <f>H6</f>
        <v>6998059</v>
      </c>
      <c r="M10" s="277">
        <f t="shared" si="1"/>
        <v>13996110</v>
      </c>
      <c r="N10" s="277">
        <f t="shared" si="2"/>
        <v>27992230</v>
      </c>
    </row>
    <row r="11" spans="1:14" ht="24.95" customHeight="1">
      <c r="A11" s="357" t="s">
        <v>171</v>
      </c>
      <c r="B11" s="357"/>
      <c r="C11" s="357"/>
      <c r="D11" s="357"/>
      <c r="E11" s="357"/>
      <c r="F11" s="357"/>
      <c r="G11" s="357"/>
      <c r="H11" s="357"/>
      <c r="I11" s="357"/>
      <c r="J11" s="253"/>
      <c r="K11" s="256">
        <v>6</v>
      </c>
      <c r="L11" s="280">
        <f t="shared" ref="L11:L19" si="4">$H$6+($I$13*(K11-5))</f>
        <v>8049609</v>
      </c>
      <c r="M11" s="277">
        <f t="shared" si="1"/>
        <v>16099210</v>
      </c>
      <c r="N11" s="277">
        <f t="shared" si="2"/>
        <v>32198430</v>
      </c>
    </row>
    <row r="12" spans="1:14" ht="24.95" customHeight="1" thickBot="1">
      <c r="A12" s="357" t="s">
        <v>159</v>
      </c>
      <c r="B12" s="357"/>
      <c r="C12" s="357"/>
      <c r="D12" s="357"/>
      <c r="E12" s="357"/>
      <c r="F12" s="357"/>
      <c r="G12" s="357"/>
      <c r="H12" s="357"/>
      <c r="I12" s="357"/>
      <c r="J12" s="253"/>
      <c r="K12" s="256">
        <v>7</v>
      </c>
      <c r="L12" s="280">
        <f t="shared" si="4"/>
        <v>9101159</v>
      </c>
      <c r="M12" s="277">
        <f t="shared" si="1"/>
        <v>18202310</v>
      </c>
      <c r="N12" s="277">
        <f t="shared" si="2"/>
        <v>36404630</v>
      </c>
    </row>
    <row r="13" spans="1:14" ht="24.95" customHeight="1" thickTop="1" thickBot="1">
      <c r="A13" s="357" t="s">
        <v>202</v>
      </c>
      <c r="B13" s="357"/>
      <c r="C13" s="357"/>
      <c r="D13" s="357"/>
      <c r="E13" s="357"/>
      <c r="F13" s="357"/>
      <c r="G13" s="357"/>
      <c r="H13" s="357"/>
      <c r="I13" s="362">
        <f>ROUNDDOWN((H6-E6)/3,-1)</f>
        <v>1051550</v>
      </c>
      <c r="J13" s="253"/>
      <c r="K13" s="256">
        <v>8</v>
      </c>
      <c r="L13" s="280">
        <f t="shared" si="4"/>
        <v>10152709</v>
      </c>
      <c r="M13" s="277">
        <f t="shared" si="1"/>
        <v>20305410</v>
      </c>
      <c r="N13" s="277">
        <f t="shared" si="2"/>
        <v>40610830</v>
      </c>
    </row>
    <row r="14" spans="1:14" ht="24.95" customHeight="1" thickTop="1">
      <c r="A14" s="335"/>
      <c r="B14" s="335"/>
      <c r="C14" s="335"/>
      <c r="D14" s="335"/>
      <c r="E14" s="335"/>
      <c r="F14" s="335"/>
      <c r="G14" s="335"/>
      <c r="H14" s="382"/>
      <c r="I14" s="382"/>
      <c r="K14" s="256">
        <v>9</v>
      </c>
      <c r="L14" s="280">
        <f t="shared" si="4"/>
        <v>11204259</v>
      </c>
      <c r="M14" s="277">
        <f t="shared" si="1"/>
        <v>22408510</v>
      </c>
      <c r="N14" s="277">
        <f t="shared" si="2"/>
        <v>44817030</v>
      </c>
    </row>
    <row r="15" spans="1:14" ht="24.95" customHeight="1">
      <c r="A15" s="330" t="s">
        <v>147</v>
      </c>
      <c r="B15" s="330" t="s">
        <v>166</v>
      </c>
      <c r="C15" s="383"/>
      <c r="D15" s="383"/>
      <c r="E15" s="383"/>
      <c r="F15" s="383"/>
      <c r="G15" s="383"/>
      <c r="H15" s="383"/>
      <c r="I15" s="383"/>
      <c r="K15" s="256">
        <v>10</v>
      </c>
      <c r="L15" s="280">
        <f t="shared" si="4"/>
        <v>12255809</v>
      </c>
      <c r="M15" s="277">
        <f t="shared" si="1"/>
        <v>24511610</v>
      </c>
      <c r="N15" s="277">
        <f t="shared" si="2"/>
        <v>49023230</v>
      </c>
    </row>
    <row r="16" spans="1:14" ht="24.95" customHeight="1">
      <c r="A16" s="759" t="s">
        <v>165</v>
      </c>
      <c r="B16" s="764" t="s">
        <v>148</v>
      </c>
      <c r="C16" s="764" t="s">
        <v>149</v>
      </c>
      <c r="D16" s="764" t="s">
        <v>150</v>
      </c>
      <c r="E16" s="765" t="s">
        <v>173</v>
      </c>
      <c r="F16" s="766"/>
      <c r="G16" s="766"/>
      <c r="H16" s="767"/>
      <c r="I16" s="764" t="s">
        <v>65</v>
      </c>
      <c r="K16" s="256">
        <v>11</v>
      </c>
      <c r="L16" s="280">
        <f t="shared" si="4"/>
        <v>13307359</v>
      </c>
      <c r="M16" s="277">
        <f t="shared" si="1"/>
        <v>26614710</v>
      </c>
      <c r="N16" s="277">
        <f t="shared" si="2"/>
        <v>53229430</v>
      </c>
    </row>
    <row r="17" spans="1:15" ht="24.95" customHeight="1" thickBot="1">
      <c r="A17" s="761"/>
      <c r="B17" s="761"/>
      <c r="C17" s="761"/>
      <c r="D17" s="761"/>
      <c r="E17" s="372" t="s">
        <v>75</v>
      </c>
      <c r="F17" s="371" t="s">
        <v>151</v>
      </c>
      <c r="G17" s="371" t="s">
        <v>152</v>
      </c>
      <c r="H17" s="371" t="s">
        <v>150</v>
      </c>
      <c r="I17" s="761"/>
      <c r="K17" s="256">
        <v>12</v>
      </c>
      <c r="L17" s="280">
        <f t="shared" si="4"/>
        <v>14358909</v>
      </c>
      <c r="M17" s="277">
        <f t="shared" si="1"/>
        <v>28717810</v>
      </c>
      <c r="N17" s="277">
        <f t="shared" si="2"/>
        <v>57435630</v>
      </c>
    </row>
    <row r="18" spans="1:15" ht="24.95" customHeight="1" thickTop="1">
      <c r="A18" s="371" t="s">
        <v>153</v>
      </c>
      <c r="B18" s="371">
        <v>3</v>
      </c>
      <c r="C18" s="371">
        <v>1</v>
      </c>
      <c r="D18" s="756" t="s">
        <v>154</v>
      </c>
      <c r="E18" s="257">
        <f>ROUNDDOWN(SUM(F18:H18),-1)</f>
        <v>797180</v>
      </c>
      <c r="F18" s="384">
        <f>$E$26*B18</f>
        <v>471204</v>
      </c>
      <c r="G18" s="385">
        <f>$E$29*C18</f>
        <v>222000</v>
      </c>
      <c r="H18" s="386">
        <f>(F18+G18)*0.15</f>
        <v>103980.59999999999</v>
      </c>
      <c r="I18" s="759" t="s">
        <v>167</v>
      </c>
      <c r="K18" s="256">
        <v>13</v>
      </c>
      <c r="L18" s="280">
        <f t="shared" si="4"/>
        <v>15410459</v>
      </c>
      <c r="M18" s="277">
        <f t="shared" si="1"/>
        <v>30820910</v>
      </c>
      <c r="N18" s="277">
        <f t="shared" si="2"/>
        <v>61641830</v>
      </c>
      <c r="O18" s="254"/>
    </row>
    <row r="19" spans="1:15" ht="24.95" customHeight="1">
      <c r="A19" s="371" t="s">
        <v>155</v>
      </c>
      <c r="B19" s="371">
        <v>4</v>
      </c>
      <c r="C19" s="371">
        <v>2</v>
      </c>
      <c r="D19" s="757"/>
      <c r="E19" s="258">
        <f t="shared" ref="E19:E21" si="5">ROUNDDOWN(SUM(F19:H19),-1)</f>
        <v>1233110</v>
      </c>
      <c r="F19" s="384">
        <f t="shared" ref="F19:F22" si="6">$E$26*B19</f>
        <v>628272</v>
      </c>
      <c r="G19" s="385">
        <f t="shared" ref="G19:G22" si="7">$E$29*C19</f>
        <v>444000</v>
      </c>
      <c r="H19" s="386">
        <f t="shared" ref="H19:H22" si="8">(F19+G19)*0.15</f>
        <v>160840.79999999999</v>
      </c>
      <c r="I19" s="760"/>
      <c r="K19" s="256">
        <v>14</v>
      </c>
      <c r="L19" s="280">
        <f t="shared" si="4"/>
        <v>16462009</v>
      </c>
      <c r="M19" s="277">
        <f t="shared" si="1"/>
        <v>32924010</v>
      </c>
      <c r="N19" s="277">
        <f t="shared" si="2"/>
        <v>65848030</v>
      </c>
      <c r="O19" s="254"/>
    </row>
    <row r="20" spans="1:15" ht="24.95" customHeight="1">
      <c r="A20" s="371" t="s">
        <v>156</v>
      </c>
      <c r="B20" s="371">
        <v>5</v>
      </c>
      <c r="C20" s="371">
        <v>2.5</v>
      </c>
      <c r="D20" s="757"/>
      <c r="E20" s="258">
        <f t="shared" si="5"/>
        <v>1541390</v>
      </c>
      <c r="F20" s="384">
        <f t="shared" si="6"/>
        <v>785340</v>
      </c>
      <c r="G20" s="385">
        <f t="shared" si="7"/>
        <v>555000</v>
      </c>
      <c r="H20" s="386">
        <f t="shared" si="8"/>
        <v>201051</v>
      </c>
      <c r="I20" s="760"/>
      <c r="K20" s="254"/>
      <c r="L20" s="255"/>
      <c r="M20" s="254"/>
      <c r="N20" s="255"/>
      <c r="O20" s="253"/>
    </row>
    <row r="21" spans="1:15" ht="24.95" customHeight="1">
      <c r="A21" s="371" t="s">
        <v>157</v>
      </c>
      <c r="B21" s="371">
        <v>6</v>
      </c>
      <c r="C21" s="371">
        <v>3</v>
      </c>
      <c r="D21" s="757"/>
      <c r="E21" s="258">
        <f t="shared" si="5"/>
        <v>1849660</v>
      </c>
      <c r="F21" s="384">
        <f t="shared" si="6"/>
        <v>942408</v>
      </c>
      <c r="G21" s="385">
        <f t="shared" si="7"/>
        <v>666000</v>
      </c>
      <c r="H21" s="386">
        <f t="shared" si="8"/>
        <v>241261.19999999998</v>
      </c>
      <c r="I21" s="760"/>
      <c r="K21" s="254"/>
      <c r="L21" s="255"/>
      <c r="M21" s="254"/>
      <c r="N21" s="255"/>
      <c r="O21" s="253"/>
    </row>
    <row r="22" spans="1:15" ht="24.95" customHeight="1" thickBot="1">
      <c r="A22" s="371" t="s">
        <v>158</v>
      </c>
      <c r="B22" s="371">
        <v>8</v>
      </c>
      <c r="C22" s="371">
        <v>4</v>
      </c>
      <c r="D22" s="758"/>
      <c r="E22" s="259">
        <f>ROUNDDOWN(SUM(F22:H22),-1)</f>
        <v>2466220</v>
      </c>
      <c r="F22" s="384">
        <f t="shared" si="6"/>
        <v>1256544</v>
      </c>
      <c r="G22" s="385">
        <f t="shared" si="7"/>
        <v>888000</v>
      </c>
      <c r="H22" s="386">
        <f t="shared" si="8"/>
        <v>321681.59999999998</v>
      </c>
      <c r="I22" s="761"/>
      <c r="K22" s="268"/>
      <c r="L22" s="253"/>
      <c r="M22" s="253"/>
      <c r="N22" s="253"/>
    </row>
    <row r="23" spans="1:15" ht="24.95" customHeight="1" thickTop="1">
      <c r="A23" s="367" t="s">
        <v>195</v>
      </c>
      <c r="B23" s="364"/>
      <c r="C23" s="364"/>
      <c r="D23" s="364"/>
      <c r="E23" s="364"/>
      <c r="F23" s="364"/>
      <c r="G23" s="364"/>
      <c r="H23" s="364"/>
      <c r="I23" s="364"/>
      <c r="J23" s="253"/>
      <c r="K23" s="253"/>
      <c r="L23" s="253"/>
      <c r="M23" s="253"/>
      <c r="N23" s="253"/>
    </row>
    <row r="24" spans="1:15" ht="24.95" customHeight="1" thickBot="1">
      <c r="A24" s="357" t="s">
        <v>206</v>
      </c>
      <c r="B24" s="357"/>
      <c r="C24" s="357"/>
      <c r="D24" s="357"/>
      <c r="E24" s="357"/>
      <c r="F24" s="357"/>
      <c r="G24" s="357"/>
      <c r="H24" s="357"/>
      <c r="I24" s="357"/>
      <c r="J24" s="253"/>
      <c r="K24" s="253"/>
    </row>
    <row r="25" spans="1:15" ht="24.95" customHeight="1" thickTop="1">
      <c r="A25" s="374" t="s">
        <v>203</v>
      </c>
      <c r="B25" s="375" t="s">
        <v>616</v>
      </c>
      <c r="C25" s="375" t="s">
        <v>619</v>
      </c>
      <c r="D25" s="376" t="s">
        <v>620</v>
      </c>
      <c r="E25" s="376" t="s">
        <v>621</v>
      </c>
      <c r="F25" s="357"/>
      <c r="G25" s="365"/>
      <c r="H25" s="366"/>
      <c r="I25" s="366"/>
      <c r="J25" s="255"/>
      <c r="K25" s="253"/>
    </row>
    <row r="26" spans="1:15" ht="24.95" customHeight="1" thickBot="1">
      <c r="A26" s="374" t="s">
        <v>164</v>
      </c>
      <c r="B26" s="377">
        <v>141096</v>
      </c>
      <c r="C26" s="377">
        <v>144481</v>
      </c>
      <c r="D26" s="378">
        <v>148510</v>
      </c>
      <c r="E26" s="378">
        <v>157068</v>
      </c>
      <c r="F26" s="357"/>
      <c r="G26" s="388"/>
      <c r="H26" s="366"/>
      <c r="I26" s="366"/>
      <c r="J26" s="255"/>
      <c r="K26" s="253"/>
    </row>
    <row r="27" spans="1:15" ht="24.95" customHeight="1" thickTop="1" thickBot="1">
      <c r="A27" s="357" t="s">
        <v>200</v>
      </c>
      <c r="B27" s="357"/>
      <c r="C27" s="357"/>
      <c r="D27" s="357"/>
      <c r="E27" s="357"/>
      <c r="F27" s="357"/>
      <c r="G27" s="357"/>
      <c r="H27" s="380" t="s">
        <v>204</v>
      </c>
      <c r="I27" s="366"/>
      <c r="J27" s="268"/>
      <c r="K27" s="253"/>
    </row>
    <row r="28" spans="1:15" ht="24.95" customHeight="1" thickTop="1">
      <c r="A28" s="374" t="s">
        <v>203</v>
      </c>
      <c r="B28" s="375" t="s">
        <v>622</v>
      </c>
      <c r="C28" s="375" t="s">
        <v>623</v>
      </c>
      <c r="D28" s="376" t="s">
        <v>624</v>
      </c>
      <c r="E28" s="376" t="s">
        <v>625</v>
      </c>
      <c r="F28" s="357"/>
      <c r="G28" s="357"/>
      <c r="H28" s="357"/>
      <c r="I28" s="357"/>
      <c r="J28" s="253"/>
      <c r="K28" s="253"/>
    </row>
    <row r="29" spans="1:15" ht="24.95" customHeight="1" thickBot="1">
      <c r="A29" s="374" t="s">
        <v>164</v>
      </c>
      <c r="B29" s="377">
        <v>192000</v>
      </c>
      <c r="C29" s="377">
        <v>219000</v>
      </c>
      <c r="D29" s="378">
        <v>209000</v>
      </c>
      <c r="E29" s="378">
        <v>222000</v>
      </c>
      <c r="F29" s="357"/>
      <c r="G29" s="357"/>
      <c r="H29" s="357"/>
      <c r="I29" s="357"/>
      <c r="J29" s="253"/>
      <c r="K29" s="253"/>
    </row>
    <row r="30" spans="1:15" ht="24.95" customHeight="1" thickTop="1">
      <c r="A30" s="357"/>
      <c r="B30" s="357"/>
      <c r="C30" s="357"/>
      <c r="D30" s="357"/>
      <c r="E30" s="357"/>
      <c r="F30" s="357"/>
      <c r="G30" s="357"/>
      <c r="H30" s="357"/>
      <c r="I30" s="357"/>
      <c r="J30" s="253"/>
      <c r="K30" s="253"/>
    </row>
    <row r="31" spans="1:15" ht="24.95" customHeight="1">
      <c r="A31" s="253"/>
      <c r="B31" s="253"/>
      <c r="C31" s="253"/>
      <c r="D31" s="253"/>
      <c r="E31" s="253"/>
      <c r="F31" s="253"/>
      <c r="G31" s="253"/>
      <c r="H31" s="253"/>
      <c r="I31" s="253"/>
      <c r="J31" s="253"/>
      <c r="K31" s="253"/>
    </row>
    <row r="32" spans="1:15" ht="24.95" customHeight="1">
      <c r="A32" s="253"/>
      <c r="B32" s="253"/>
      <c r="C32" s="253"/>
      <c r="D32" s="253"/>
      <c r="E32" s="253"/>
      <c r="F32" s="253"/>
      <c r="G32" s="253"/>
      <c r="H32" s="253"/>
      <c r="I32" s="253"/>
      <c r="J32" s="253"/>
      <c r="K32" s="253"/>
    </row>
    <row r="33" spans="1:11" ht="24.95" customHeight="1">
      <c r="A33" s="253"/>
      <c r="B33" s="253"/>
      <c r="C33" s="253"/>
      <c r="D33" s="253"/>
      <c r="E33" s="253"/>
      <c r="F33" s="253"/>
      <c r="G33" s="253"/>
      <c r="H33" s="253"/>
      <c r="I33" s="253"/>
      <c r="J33" s="253"/>
      <c r="K33" s="253"/>
    </row>
    <row r="34" spans="1:11">
      <c r="A34" s="253"/>
      <c r="B34" s="253"/>
      <c r="C34" s="253"/>
      <c r="D34" s="253"/>
      <c r="E34" s="253"/>
      <c r="F34" s="253"/>
      <c r="G34" s="253"/>
      <c r="H34" s="253"/>
      <c r="I34" s="253"/>
      <c r="J34" s="253"/>
      <c r="K34" s="253"/>
    </row>
    <row r="35" spans="1:11">
      <c r="A35" s="253"/>
      <c r="B35" s="253"/>
      <c r="C35" s="253"/>
      <c r="D35" s="253"/>
      <c r="E35" s="253"/>
      <c r="F35" s="253"/>
      <c r="G35" s="253"/>
      <c r="H35" s="253"/>
      <c r="I35" s="253"/>
      <c r="J35" s="253"/>
      <c r="K35" s="253"/>
    </row>
    <row r="36" spans="1:11">
      <c r="A36" s="253"/>
      <c r="B36" s="253"/>
      <c r="C36" s="253"/>
      <c r="D36" s="253"/>
      <c r="E36" s="253"/>
      <c r="F36" s="253"/>
      <c r="G36" s="253"/>
      <c r="H36" s="253"/>
      <c r="I36" s="253"/>
      <c r="J36" s="253"/>
    </row>
    <row r="37" spans="1:11">
      <c r="A37" s="253"/>
      <c r="B37" s="253"/>
      <c r="C37" s="253"/>
      <c r="D37" s="253"/>
      <c r="E37" s="253"/>
      <c r="F37" s="253"/>
      <c r="G37" s="253"/>
      <c r="H37" s="253"/>
      <c r="I37" s="253"/>
      <c r="J37" s="253"/>
    </row>
    <row r="38" spans="1:11">
      <c r="A38" s="253"/>
      <c r="B38" s="253"/>
      <c r="C38" s="253"/>
      <c r="D38" s="253"/>
      <c r="E38" s="253"/>
      <c r="F38" s="253"/>
      <c r="G38" s="253"/>
      <c r="H38" s="253"/>
      <c r="I38" s="253"/>
      <c r="J38" s="253"/>
    </row>
    <row r="39" spans="1:11">
      <c r="A39" s="253"/>
      <c r="B39" s="253"/>
      <c r="C39" s="253"/>
      <c r="D39" s="253"/>
      <c r="E39" s="253"/>
      <c r="F39" s="253"/>
      <c r="G39" s="253"/>
      <c r="H39" s="253"/>
      <c r="I39" s="253"/>
      <c r="J39" s="253"/>
    </row>
    <row r="40" spans="1:11">
      <c r="A40" s="253"/>
      <c r="B40" s="253"/>
      <c r="C40" s="253"/>
      <c r="D40" s="253"/>
      <c r="E40" s="253"/>
      <c r="F40" s="253"/>
      <c r="G40" s="253"/>
      <c r="H40" s="253"/>
      <c r="I40" s="253"/>
      <c r="J40" s="253"/>
    </row>
  </sheetData>
  <sheetProtection sheet="1" objects="1" scenarios="1"/>
  <mergeCells count="10">
    <mergeCell ref="D18:D22"/>
    <mergeCell ref="I18:I22"/>
    <mergeCell ref="A5:C5"/>
    <mergeCell ref="I6:I8"/>
    <mergeCell ref="A16:A17"/>
    <mergeCell ref="B16:B17"/>
    <mergeCell ref="C16:C17"/>
    <mergeCell ref="D16:D17"/>
    <mergeCell ref="E16:H16"/>
    <mergeCell ref="I16:I17"/>
  </mergeCells>
  <phoneticPr fontId="67" type="noConversion"/>
  <printOptions horizontalCentered="1"/>
  <pageMargins left="0.23622047244094491" right="0.23622047244094491" top="0.31496062992125984" bottom="0.31496062992125984" header="0.31496062992125984" footer="0.31496062992125984"/>
  <pageSetup paperSize="9" scale="81" fitToHeight="0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1" tint="0.249977111117893"/>
    <pageSetUpPr fitToPage="1"/>
  </sheetPr>
  <dimension ref="A1:AW51"/>
  <sheetViews>
    <sheetView view="pageBreakPreview" zoomScaleSheetLayoutView="100" workbookViewId="0">
      <pane ySplit="4" topLeftCell="A5" activePane="bottomLeft" state="frozen"/>
      <selection activeCell="AW10" sqref="AW10"/>
      <selection pane="bottomLeft" activeCell="AH6" sqref="AH6"/>
    </sheetView>
  </sheetViews>
  <sheetFormatPr defaultRowHeight="16.5"/>
  <cols>
    <col min="1" max="1" width="3.77734375" style="15" customWidth="1"/>
    <col min="2" max="2" width="5.6640625" style="15" bestFit="1" customWidth="1"/>
    <col min="3" max="3" width="5.6640625" style="15" customWidth="1"/>
    <col min="4" max="5" width="6.88671875" style="15" bestFit="1" customWidth="1"/>
    <col min="6" max="6" width="5.109375" style="42" bestFit="1" customWidth="1"/>
    <col min="7" max="7" width="5.88671875" style="15" customWidth="1"/>
    <col min="8" max="8" width="8.5546875" style="11" customWidth="1"/>
    <col min="9" max="9" width="9.109375" style="11" customWidth="1"/>
    <col min="10" max="10" width="7.6640625" style="11" customWidth="1"/>
    <col min="11" max="11" width="5.109375" style="16" customWidth="1"/>
    <col min="12" max="13" width="6.77734375" style="39" customWidth="1"/>
    <col min="14" max="14" width="7.77734375" style="15" bestFit="1" customWidth="1"/>
    <col min="15" max="15" width="6.77734375" style="60" hidden="1" customWidth="1"/>
    <col min="16" max="16" width="6.6640625" style="60" hidden="1" customWidth="1"/>
    <col min="17" max="17" width="7" style="30" hidden="1" customWidth="1"/>
    <col min="18" max="18" width="6.88671875" style="15" hidden="1" customWidth="1"/>
    <col min="19" max="19" width="10.6640625" style="30" hidden="1" customWidth="1"/>
    <col min="20" max="20" width="7.77734375" style="15" hidden="1" customWidth="1"/>
    <col min="21" max="21" width="10.33203125" style="30" hidden="1" customWidth="1"/>
    <col min="22" max="22" width="7.77734375" style="17" hidden="1" customWidth="1"/>
    <col min="23" max="23" width="9.109375" style="30" hidden="1" customWidth="1"/>
    <col min="24" max="25" width="7.5546875" style="31" hidden="1" customWidth="1"/>
    <col min="26" max="26" width="9" style="45" hidden="1" customWidth="1"/>
    <col min="27" max="27" width="7.88671875" style="13" customWidth="1"/>
    <col min="28" max="28" width="8.6640625" style="13" hidden="1" customWidth="1"/>
    <col min="29" max="29" width="13.44140625" style="32" hidden="1" customWidth="1"/>
    <col min="30" max="30" width="9.21875" style="26" hidden="1" customWidth="1"/>
    <col min="31" max="31" width="12" style="23" hidden="1" customWidth="1"/>
    <col min="32" max="32" width="10.109375" style="36" customWidth="1"/>
    <col min="33" max="33" width="29.77734375" style="36" customWidth="1"/>
    <col min="34" max="34" width="9.77734375" style="21" customWidth="1"/>
    <col min="35" max="35" width="8.6640625" style="21" customWidth="1"/>
    <col min="36" max="36" width="7.109375" style="36" customWidth="1"/>
    <col min="37" max="38" width="4.21875" style="36" customWidth="1"/>
    <col min="39" max="40" width="9.109375" style="14" hidden="1" customWidth="1"/>
    <col min="41" max="41" width="10.21875" style="14" hidden="1" customWidth="1"/>
    <col min="42" max="43" width="9.109375" style="14" hidden="1" customWidth="1"/>
    <col min="44" max="44" width="9.21875" style="50" hidden="1" customWidth="1"/>
    <col min="45" max="45" width="6.21875" style="50" hidden="1" customWidth="1"/>
    <col min="46" max="46" width="8.33203125" style="62" customWidth="1"/>
    <col min="48" max="49" width="8.88671875" style="413"/>
  </cols>
  <sheetData>
    <row r="1" spans="1:49" ht="51.75" customHeight="1">
      <c r="A1" s="37" t="s">
        <v>118</v>
      </c>
      <c r="B1" s="37"/>
      <c r="C1" s="37"/>
      <c r="D1" s="37"/>
      <c r="E1" s="37"/>
      <c r="F1" s="37"/>
      <c r="G1" s="37"/>
      <c r="H1" s="19"/>
      <c r="I1" s="19"/>
      <c r="J1" s="19"/>
      <c r="K1" s="19"/>
      <c r="L1" s="37"/>
      <c r="M1" s="37"/>
      <c r="N1" s="37"/>
      <c r="O1" s="46"/>
      <c r="P1" s="46"/>
      <c r="Q1" s="28"/>
      <c r="R1" s="18"/>
      <c r="S1" s="28"/>
      <c r="T1" s="18"/>
      <c r="U1" s="28"/>
      <c r="V1" s="18"/>
      <c r="W1" s="28"/>
      <c r="X1" s="28"/>
      <c r="Y1" s="28"/>
      <c r="Z1" s="43"/>
      <c r="AA1" s="18"/>
      <c r="AB1" s="18"/>
      <c r="AC1" s="28"/>
      <c r="AD1" s="24"/>
      <c r="AE1" s="24"/>
      <c r="AF1" s="34"/>
      <c r="AG1" s="34"/>
      <c r="AH1" s="22"/>
      <c r="AI1" s="22"/>
      <c r="AJ1" s="34"/>
      <c r="AK1" s="34"/>
      <c r="AL1" s="34"/>
      <c r="AM1" s="48"/>
      <c r="AN1" s="48"/>
      <c r="AO1" s="48"/>
      <c r="AP1" s="48"/>
      <c r="AQ1" s="48"/>
      <c r="AR1" s="49"/>
      <c r="AS1" s="49"/>
      <c r="AT1" s="61"/>
    </row>
    <row r="2" spans="1:49" ht="29.25" customHeight="1" thickBot="1">
      <c r="A2" s="10" t="str">
        <f>총괄!$A$3</f>
        <v>○ 사업명 : 승학터널 민간투자사업(1차:우선)</v>
      </c>
      <c r="B2" s="10"/>
      <c r="C2" s="10"/>
      <c r="D2" s="10"/>
      <c r="E2" s="10"/>
      <c r="F2" s="38"/>
      <c r="G2" s="10"/>
      <c r="N2" s="10"/>
      <c r="O2" s="47"/>
      <c r="P2" s="47"/>
      <c r="Q2" s="29"/>
      <c r="R2" s="12"/>
      <c r="S2" s="29"/>
      <c r="T2" s="12"/>
      <c r="U2" s="29"/>
      <c r="V2" s="12"/>
      <c r="W2" s="29"/>
      <c r="X2" s="29"/>
      <c r="Y2" s="29"/>
      <c r="Z2" s="44"/>
      <c r="AC2" s="33"/>
      <c r="AD2" s="25"/>
      <c r="AE2" s="25"/>
      <c r="AF2" s="35"/>
      <c r="AG2" s="35"/>
      <c r="AH2" s="20"/>
      <c r="AI2" s="20"/>
      <c r="AJ2" s="35"/>
      <c r="AK2" s="35"/>
      <c r="AL2" s="35"/>
    </row>
    <row r="3" spans="1:49" s="193" customFormat="1" ht="30.75" customHeight="1" thickTop="1">
      <c r="A3" s="158" t="s">
        <v>116</v>
      </c>
      <c r="B3" s="159" t="s">
        <v>92</v>
      </c>
      <c r="C3" s="160"/>
      <c r="D3" s="159" t="s">
        <v>57</v>
      </c>
      <c r="E3" s="161"/>
      <c r="F3" s="171" t="s">
        <v>67</v>
      </c>
      <c r="G3" s="218"/>
      <c r="H3" s="163" t="s">
        <v>88</v>
      </c>
      <c r="I3" s="164"/>
      <c r="J3" s="165"/>
      <c r="K3" s="166" t="s">
        <v>137</v>
      </c>
      <c r="L3" s="219" t="s">
        <v>138</v>
      </c>
      <c r="M3" s="220"/>
      <c r="N3" s="162" t="s">
        <v>102</v>
      </c>
      <c r="O3" s="169" t="s">
        <v>85</v>
      </c>
      <c r="P3" s="169" t="s">
        <v>85</v>
      </c>
      <c r="Q3" s="170" t="s">
        <v>85</v>
      </c>
      <c r="R3" s="171" t="s">
        <v>93</v>
      </c>
      <c r="S3" s="172"/>
      <c r="T3" s="171" t="s">
        <v>94</v>
      </c>
      <c r="U3" s="172"/>
      <c r="V3" s="171" t="s">
        <v>89</v>
      </c>
      <c r="W3" s="172"/>
      <c r="X3" s="173" t="s">
        <v>80</v>
      </c>
      <c r="Y3" s="173" t="s">
        <v>81</v>
      </c>
      <c r="Z3" s="174" t="s">
        <v>79</v>
      </c>
      <c r="AA3" s="171" t="s">
        <v>0</v>
      </c>
      <c r="AB3" s="175"/>
      <c r="AC3" s="172"/>
      <c r="AD3" s="176" t="s">
        <v>9</v>
      </c>
      <c r="AE3" s="177"/>
      <c r="AF3" s="178" t="s">
        <v>64</v>
      </c>
      <c r="AG3" s="179"/>
      <c r="AH3" s="180"/>
      <c r="AI3" s="181"/>
      <c r="AJ3" s="182" t="s">
        <v>8</v>
      </c>
      <c r="AK3" s="183"/>
      <c r="AL3" s="184"/>
      <c r="AM3" s="221" t="s">
        <v>101</v>
      </c>
      <c r="AN3" s="222"/>
      <c r="AO3" s="223"/>
      <c r="AP3" s="224" t="s">
        <v>69</v>
      </c>
      <c r="AQ3" s="225"/>
      <c r="AR3" s="226" t="s">
        <v>35</v>
      </c>
      <c r="AS3" s="227"/>
      <c r="AT3" s="228"/>
      <c r="AV3" s="413"/>
      <c r="AW3" s="413"/>
    </row>
    <row r="4" spans="1:49" s="217" customFormat="1" ht="30" customHeight="1">
      <c r="A4" s="194" t="s">
        <v>117</v>
      </c>
      <c r="B4" s="195" t="s">
        <v>90</v>
      </c>
      <c r="C4" s="195" t="s">
        <v>91</v>
      </c>
      <c r="D4" s="196" t="s">
        <v>37</v>
      </c>
      <c r="E4" s="196" t="s">
        <v>44</v>
      </c>
      <c r="F4" s="196" t="s">
        <v>33</v>
      </c>
      <c r="G4" s="196" t="s">
        <v>22</v>
      </c>
      <c r="H4" s="198" t="s">
        <v>21</v>
      </c>
      <c r="I4" s="198" t="s">
        <v>25</v>
      </c>
      <c r="J4" s="199" t="s">
        <v>10</v>
      </c>
      <c r="K4" s="200" t="s">
        <v>51</v>
      </c>
      <c r="L4" s="200" t="s">
        <v>49</v>
      </c>
      <c r="M4" s="200" t="s">
        <v>110</v>
      </c>
      <c r="N4" s="197" t="s">
        <v>85</v>
      </c>
      <c r="O4" s="202" t="s">
        <v>83</v>
      </c>
      <c r="P4" s="202" t="s">
        <v>84</v>
      </c>
      <c r="Q4" s="203" t="s">
        <v>86</v>
      </c>
      <c r="R4" s="196" t="s">
        <v>54</v>
      </c>
      <c r="S4" s="204" t="s">
        <v>52</v>
      </c>
      <c r="T4" s="196" t="s">
        <v>54</v>
      </c>
      <c r="U4" s="204" t="s">
        <v>52</v>
      </c>
      <c r="V4" s="196" t="s">
        <v>54</v>
      </c>
      <c r="W4" s="204" t="s">
        <v>52</v>
      </c>
      <c r="X4" s="205" t="s">
        <v>87</v>
      </c>
      <c r="Y4" s="205" t="s">
        <v>87</v>
      </c>
      <c r="Z4" s="206" t="s">
        <v>78</v>
      </c>
      <c r="AA4" s="196" t="s">
        <v>270</v>
      </c>
      <c r="AB4" s="196" t="s">
        <v>13</v>
      </c>
      <c r="AC4" s="204" t="s">
        <v>2</v>
      </c>
      <c r="AD4" s="207" t="s">
        <v>96</v>
      </c>
      <c r="AE4" s="207" t="s">
        <v>95</v>
      </c>
      <c r="AF4" s="208" t="s">
        <v>97</v>
      </c>
      <c r="AG4" s="208" t="s">
        <v>53</v>
      </c>
      <c r="AH4" s="209" t="s">
        <v>24</v>
      </c>
      <c r="AI4" s="209" t="s">
        <v>71</v>
      </c>
      <c r="AJ4" s="208" t="s">
        <v>98</v>
      </c>
      <c r="AK4" s="208" t="s">
        <v>53</v>
      </c>
      <c r="AL4" s="210" t="s">
        <v>39</v>
      </c>
      <c r="AM4" s="229" t="s">
        <v>62</v>
      </c>
      <c r="AN4" s="230" t="s">
        <v>40</v>
      </c>
      <c r="AO4" s="230" t="s">
        <v>47</v>
      </c>
      <c r="AP4" s="230" t="s">
        <v>60</v>
      </c>
      <c r="AQ4" s="231" t="s">
        <v>45</v>
      </c>
      <c r="AR4" s="232" t="s">
        <v>58</v>
      </c>
      <c r="AS4" s="233" t="s">
        <v>59</v>
      </c>
      <c r="AT4" s="234" t="s">
        <v>99</v>
      </c>
      <c r="AV4" s="414"/>
      <c r="AW4" s="414"/>
    </row>
    <row r="5" spans="1:49" ht="50.1" customHeight="1">
      <c r="A5" s="447"/>
      <c r="B5" s="447"/>
      <c r="C5" s="447"/>
      <c r="D5" s="448"/>
      <c r="E5" s="448"/>
      <c r="F5" s="447"/>
      <c r="G5" s="447"/>
      <c r="H5" s="449"/>
      <c r="I5" s="449"/>
      <c r="J5" s="449"/>
      <c r="K5" s="450"/>
      <c r="L5" s="450"/>
      <c r="M5" s="450"/>
      <c r="N5" s="451"/>
      <c r="O5" s="73"/>
      <c r="P5" s="73"/>
      <c r="Q5" s="74"/>
      <c r="R5" s="81"/>
      <c r="S5" s="75"/>
      <c r="T5" s="82"/>
      <c r="U5" s="76"/>
      <c r="V5" s="82"/>
      <c r="W5" s="76"/>
      <c r="X5" s="76"/>
      <c r="Y5" s="76"/>
      <c r="Z5" s="77"/>
      <c r="AA5" s="460"/>
      <c r="AB5" s="83"/>
      <c r="AC5" s="78"/>
      <c r="AD5" s="79"/>
      <c r="AE5" s="80"/>
      <c r="AF5" s="461"/>
      <c r="AG5" s="462"/>
      <c r="AH5" s="452"/>
      <c r="AI5" s="452"/>
      <c r="AJ5" s="463"/>
      <c r="AK5" s="462"/>
      <c r="AL5" s="463"/>
      <c r="AM5" s="91"/>
      <c r="AN5" s="151"/>
      <c r="AO5" s="91"/>
      <c r="AP5" s="91"/>
      <c r="AQ5" s="152"/>
      <c r="AR5" s="153"/>
      <c r="AS5" s="154"/>
      <c r="AT5" s="475"/>
      <c r="AV5" s="413" t="str">
        <f>IF(총괄!$A$3="(","1",RIGHT(총괄!$A$3,LEN(총괄!$A$3)-FIND(":",총괄!$A$3)-1))</f>
        <v>승학터널 민간투자사업(1차:우선)</v>
      </c>
      <c r="AW5" s="413" t="s">
        <v>264</v>
      </c>
    </row>
    <row r="6" spans="1:49" s="1" customFormat="1" ht="50.1" customHeight="1">
      <c r="A6" s="447"/>
      <c r="B6" s="447"/>
      <c r="C6" s="447"/>
      <c r="D6" s="457"/>
      <c r="E6" s="457"/>
      <c r="F6" s="447"/>
      <c r="G6" s="447"/>
      <c r="H6" s="452"/>
      <c r="I6" s="452"/>
      <c r="J6" s="452"/>
      <c r="K6" s="450"/>
      <c r="L6" s="450"/>
      <c r="M6" s="450"/>
      <c r="N6" s="451"/>
      <c r="O6" s="73" t="e">
        <f t="shared" ref="O6:O51" si="0">IF(N6="1","1",LEFT(N6,FIND("/",N6)-1))</f>
        <v>#VALUE!</v>
      </c>
      <c r="P6" s="73" t="e">
        <f t="shared" ref="P6:P51" si="1">IF(N6="1","1",RIGHT(N6,LEN(N6)-FIND("/",N6)))</f>
        <v>#VALUE!</v>
      </c>
      <c r="Q6" s="74" t="e">
        <f>O6/P6</f>
        <v>#VALUE!</v>
      </c>
      <c r="R6" s="81"/>
      <c r="S6" s="75">
        <f t="shared" ref="S6:S51" si="2">IFERROR(ROUNDDOWN(R6*L6*Q6,-1),0)</f>
        <v>0</v>
      </c>
      <c r="T6" s="82"/>
      <c r="U6" s="76">
        <f t="shared" ref="U6:U51" si="3">IFERROR(ROUNDDOWN(T6*L6*Q6,-1),0)</f>
        <v>0</v>
      </c>
      <c r="V6" s="82"/>
      <c r="W6" s="76">
        <f t="shared" ref="W6:W51" si="4">IFERROR(ROUNDDOWN(V6*L6*Q6,-1),0)</f>
        <v>0</v>
      </c>
      <c r="X6" s="76">
        <f t="shared" ref="X6:X51" si="5">MAX(R6,T6,V6)</f>
        <v>0</v>
      </c>
      <c r="Y6" s="76">
        <f t="shared" ref="Y6:Y51" si="6">MIN(R6,T6,V6)</f>
        <v>0</v>
      </c>
      <c r="Z6" s="77" t="e">
        <f t="shared" ref="Z6:Z51" si="7">X6/Y6</f>
        <v>#DIV/0!</v>
      </c>
      <c r="AA6" s="460"/>
      <c r="AB6" s="83"/>
      <c r="AC6" s="78">
        <f t="shared" ref="AC6:AC51" si="8">AA6*AB6</f>
        <v>0</v>
      </c>
      <c r="AD6" s="79">
        <f t="shared" ref="AD6:AD51" si="9">IFERROR(AVERAGE(R6,T6,V6),0)</f>
        <v>0</v>
      </c>
      <c r="AE6" s="80">
        <f t="shared" ref="AE6:AE51" si="10">IFERROR(ROUNDDOWN(AD6*L6*Q6,-1),0)</f>
        <v>0</v>
      </c>
      <c r="AF6" s="461"/>
      <c r="AG6" s="462"/>
      <c r="AH6" s="452"/>
      <c r="AI6" s="452"/>
      <c r="AJ6" s="463"/>
      <c r="AK6" s="462"/>
      <c r="AL6" s="463"/>
      <c r="AM6" s="91"/>
      <c r="AN6" s="151"/>
      <c r="AO6" s="91"/>
      <c r="AP6" s="91"/>
      <c r="AQ6" s="152"/>
      <c r="AR6" s="153"/>
      <c r="AS6" s="154"/>
      <c r="AT6" s="472"/>
      <c r="AV6" s="413" t="str">
        <f>IF(총괄!$A$3="(","1",RIGHT(총괄!$A$3,LEN(총괄!$A$3)-FIND(":",총괄!$A$3)-1))</f>
        <v>승학터널 민간투자사업(1차:우선)</v>
      </c>
      <c r="AW6" s="413" t="s">
        <v>264</v>
      </c>
    </row>
    <row r="7" spans="1:49" s="1" customFormat="1" ht="50.1" customHeight="1">
      <c r="A7" s="447"/>
      <c r="B7" s="447"/>
      <c r="C7" s="447"/>
      <c r="D7" s="457"/>
      <c r="E7" s="457"/>
      <c r="F7" s="447"/>
      <c r="G7" s="453"/>
      <c r="H7" s="452"/>
      <c r="I7" s="452"/>
      <c r="J7" s="452"/>
      <c r="K7" s="454"/>
      <c r="L7" s="450"/>
      <c r="M7" s="450"/>
      <c r="N7" s="451"/>
      <c r="O7" s="73" t="e">
        <f t="shared" si="0"/>
        <v>#VALUE!</v>
      </c>
      <c r="P7" s="73" t="e">
        <f t="shared" si="1"/>
        <v>#VALUE!</v>
      </c>
      <c r="Q7" s="74" t="e">
        <f t="shared" ref="Q7:Q51" si="11">O7/P7</f>
        <v>#VALUE!</v>
      </c>
      <c r="R7" s="81"/>
      <c r="S7" s="75">
        <f t="shared" si="2"/>
        <v>0</v>
      </c>
      <c r="T7" s="82"/>
      <c r="U7" s="76">
        <f t="shared" si="3"/>
        <v>0</v>
      </c>
      <c r="V7" s="82"/>
      <c r="W7" s="76">
        <f t="shared" si="4"/>
        <v>0</v>
      </c>
      <c r="X7" s="76">
        <f t="shared" si="5"/>
        <v>0</v>
      </c>
      <c r="Y7" s="76">
        <f t="shared" si="6"/>
        <v>0</v>
      </c>
      <c r="Z7" s="77" t="e">
        <f t="shared" si="7"/>
        <v>#DIV/0!</v>
      </c>
      <c r="AA7" s="460"/>
      <c r="AB7" s="83"/>
      <c r="AC7" s="78">
        <f t="shared" si="8"/>
        <v>0</v>
      </c>
      <c r="AD7" s="79">
        <f t="shared" si="9"/>
        <v>0</v>
      </c>
      <c r="AE7" s="80">
        <f t="shared" si="10"/>
        <v>0</v>
      </c>
      <c r="AF7" s="461"/>
      <c r="AG7" s="462"/>
      <c r="AH7" s="452"/>
      <c r="AI7" s="452"/>
      <c r="AJ7" s="463"/>
      <c r="AK7" s="462"/>
      <c r="AL7" s="463"/>
      <c r="AM7" s="91"/>
      <c r="AN7" s="151"/>
      <c r="AO7" s="91"/>
      <c r="AP7" s="91"/>
      <c r="AQ7" s="152"/>
      <c r="AR7" s="153"/>
      <c r="AS7" s="154"/>
      <c r="AT7" s="472"/>
      <c r="AV7" s="413" t="str">
        <f>IF(총괄!$A$3="(","1",RIGHT(총괄!$A$3,LEN(총괄!$A$3)-FIND(":",총괄!$A$3)-1))</f>
        <v>승학터널 민간투자사업(1차:우선)</v>
      </c>
      <c r="AW7" s="413" t="s">
        <v>264</v>
      </c>
    </row>
    <row r="8" spans="1:49" ht="50.1" customHeight="1">
      <c r="A8" s="447"/>
      <c r="B8" s="447"/>
      <c r="C8" s="447"/>
      <c r="D8" s="448"/>
      <c r="E8" s="448"/>
      <c r="F8" s="447"/>
      <c r="G8" s="455"/>
      <c r="H8" s="456"/>
      <c r="I8" s="456"/>
      <c r="J8" s="456"/>
      <c r="K8" s="450"/>
      <c r="L8" s="450"/>
      <c r="M8" s="450"/>
      <c r="N8" s="451"/>
      <c r="O8" s="73" t="e">
        <f t="shared" si="0"/>
        <v>#VALUE!</v>
      </c>
      <c r="P8" s="73" t="e">
        <f t="shared" si="1"/>
        <v>#VALUE!</v>
      </c>
      <c r="Q8" s="74" t="e">
        <f t="shared" si="11"/>
        <v>#VALUE!</v>
      </c>
      <c r="R8" s="81"/>
      <c r="S8" s="75">
        <f t="shared" si="2"/>
        <v>0</v>
      </c>
      <c r="T8" s="82"/>
      <c r="U8" s="76">
        <f t="shared" si="3"/>
        <v>0</v>
      </c>
      <c r="V8" s="82"/>
      <c r="W8" s="76">
        <f t="shared" si="4"/>
        <v>0</v>
      </c>
      <c r="X8" s="76">
        <f t="shared" si="5"/>
        <v>0</v>
      </c>
      <c r="Y8" s="76">
        <f t="shared" si="6"/>
        <v>0</v>
      </c>
      <c r="Z8" s="77" t="e">
        <f t="shared" si="7"/>
        <v>#DIV/0!</v>
      </c>
      <c r="AA8" s="460"/>
      <c r="AB8" s="83"/>
      <c r="AC8" s="78">
        <f t="shared" si="8"/>
        <v>0</v>
      </c>
      <c r="AD8" s="79">
        <f t="shared" si="9"/>
        <v>0</v>
      </c>
      <c r="AE8" s="80">
        <f t="shared" si="10"/>
        <v>0</v>
      </c>
      <c r="AF8" s="464"/>
      <c r="AG8" s="462"/>
      <c r="AH8" s="452"/>
      <c r="AI8" s="452"/>
      <c r="AJ8" s="463"/>
      <c r="AK8" s="462"/>
      <c r="AL8" s="463"/>
      <c r="AM8" s="91"/>
      <c r="AN8" s="151"/>
      <c r="AO8" s="91"/>
      <c r="AP8" s="91"/>
      <c r="AQ8" s="152"/>
      <c r="AR8" s="153"/>
      <c r="AS8" s="154"/>
      <c r="AT8" s="472"/>
      <c r="AV8" s="413" t="str">
        <f>IF(총괄!$A$3="(","1",RIGHT(총괄!$A$3,LEN(총괄!$A$3)-FIND(":",총괄!$A$3)-1))</f>
        <v>승학터널 민간투자사업(1차:우선)</v>
      </c>
      <c r="AW8" s="413" t="s">
        <v>264</v>
      </c>
    </row>
    <row r="9" spans="1:49" s="1" customFormat="1" ht="50.1" customHeight="1">
      <c r="A9" s="447"/>
      <c r="B9" s="447"/>
      <c r="C9" s="447"/>
      <c r="D9" s="457"/>
      <c r="E9" s="457"/>
      <c r="F9" s="447"/>
      <c r="G9" s="453"/>
      <c r="H9" s="452"/>
      <c r="I9" s="452"/>
      <c r="J9" s="452"/>
      <c r="K9" s="454"/>
      <c r="L9" s="450"/>
      <c r="M9" s="450"/>
      <c r="N9" s="451"/>
      <c r="O9" s="73" t="e">
        <f t="shared" si="0"/>
        <v>#VALUE!</v>
      </c>
      <c r="P9" s="73" t="e">
        <f t="shared" si="1"/>
        <v>#VALUE!</v>
      </c>
      <c r="Q9" s="74" t="e">
        <f t="shared" si="11"/>
        <v>#VALUE!</v>
      </c>
      <c r="R9" s="81"/>
      <c r="S9" s="75">
        <f t="shared" si="2"/>
        <v>0</v>
      </c>
      <c r="T9" s="82"/>
      <c r="U9" s="76">
        <f t="shared" si="3"/>
        <v>0</v>
      </c>
      <c r="V9" s="82"/>
      <c r="W9" s="76">
        <f t="shared" si="4"/>
        <v>0</v>
      </c>
      <c r="X9" s="76">
        <f t="shared" si="5"/>
        <v>0</v>
      </c>
      <c r="Y9" s="76">
        <f t="shared" si="6"/>
        <v>0</v>
      </c>
      <c r="Z9" s="77" t="e">
        <f t="shared" si="7"/>
        <v>#DIV/0!</v>
      </c>
      <c r="AA9" s="460"/>
      <c r="AB9" s="83"/>
      <c r="AC9" s="78">
        <f t="shared" si="8"/>
        <v>0</v>
      </c>
      <c r="AD9" s="79">
        <f t="shared" si="9"/>
        <v>0</v>
      </c>
      <c r="AE9" s="80">
        <f t="shared" si="10"/>
        <v>0</v>
      </c>
      <c r="AF9" s="464"/>
      <c r="AG9" s="462"/>
      <c r="AH9" s="452"/>
      <c r="AI9" s="452"/>
      <c r="AJ9" s="463"/>
      <c r="AK9" s="462"/>
      <c r="AL9" s="463"/>
      <c r="AM9" s="91"/>
      <c r="AN9" s="151"/>
      <c r="AO9" s="91"/>
      <c r="AP9" s="91"/>
      <c r="AQ9" s="152"/>
      <c r="AR9" s="153"/>
      <c r="AS9" s="154"/>
      <c r="AT9" s="472"/>
      <c r="AV9" s="413" t="str">
        <f>IF(총괄!$A$3="(","1",RIGHT(총괄!$A$3,LEN(총괄!$A$3)-FIND(":",총괄!$A$3)-1))</f>
        <v>승학터널 민간투자사업(1차:우선)</v>
      </c>
      <c r="AW9" s="413" t="s">
        <v>264</v>
      </c>
    </row>
    <row r="10" spans="1:49" s="1" customFormat="1" ht="50.1" customHeight="1">
      <c r="A10" s="447"/>
      <c r="B10" s="447"/>
      <c r="C10" s="447"/>
      <c r="D10" s="457"/>
      <c r="E10" s="457"/>
      <c r="F10" s="447"/>
      <c r="G10" s="453"/>
      <c r="H10" s="452"/>
      <c r="I10" s="452"/>
      <c r="J10" s="452"/>
      <c r="K10" s="454"/>
      <c r="L10" s="450"/>
      <c r="M10" s="450"/>
      <c r="N10" s="451"/>
      <c r="O10" s="73" t="e">
        <f t="shared" si="0"/>
        <v>#VALUE!</v>
      </c>
      <c r="P10" s="73" t="e">
        <f t="shared" si="1"/>
        <v>#VALUE!</v>
      </c>
      <c r="Q10" s="74" t="e">
        <f t="shared" si="11"/>
        <v>#VALUE!</v>
      </c>
      <c r="R10" s="81"/>
      <c r="S10" s="75">
        <f t="shared" si="2"/>
        <v>0</v>
      </c>
      <c r="T10" s="82"/>
      <c r="U10" s="76">
        <f t="shared" si="3"/>
        <v>0</v>
      </c>
      <c r="V10" s="82"/>
      <c r="W10" s="76">
        <f t="shared" si="4"/>
        <v>0</v>
      </c>
      <c r="X10" s="76">
        <f t="shared" si="5"/>
        <v>0</v>
      </c>
      <c r="Y10" s="76">
        <f t="shared" si="6"/>
        <v>0</v>
      </c>
      <c r="Z10" s="77" t="e">
        <f t="shared" si="7"/>
        <v>#DIV/0!</v>
      </c>
      <c r="AA10" s="460"/>
      <c r="AB10" s="83"/>
      <c r="AC10" s="78">
        <f t="shared" si="8"/>
        <v>0</v>
      </c>
      <c r="AD10" s="79">
        <f t="shared" si="9"/>
        <v>0</v>
      </c>
      <c r="AE10" s="80">
        <f t="shared" si="10"/>
        <v>0</v>
      </c>
      <c r="AF10" s="464"/>
      <c r="AG10" s="462"/>
      <c r="AH10" s="452"/>
      <c r="AI10" s="452"/>
      <c r="AJ10" s="463"/>
      <c r="AK10" s="462"/>
      <c r="AL10" s="463"/>
      <c r="AM10" s="91"/>
      <c r="AN10" s="151"/>
      <c r="AO10" s="91"/>
      <c r="AP10" s="91"/>
      <c r="AQ10" s="152"/>
      <c r="AR10" s="153"/>
      <c r="AS10" s="154"/>
      <c r="AT10" s="472"/>
      <c r="AV10" s="413" t="str">
        <f>IF(총괄!$A$3="(","1",RIGHT(총괄!$A$3,LEN(총괄!$A$3)-FIND(":",총괄!$A$3)-1))</f>
        <v>승학터널 민간투자사업(1차:우선)</v>
      </c>
      <c r="AW10" s="413" t="s">
        <v>264</v>
      </c>
    </row>
    <row r="11" spans="1:49" s="1" customFormat="1" ht="50.1" customHeight="1">
      <c r="A11" s="447"/>
      <c r="B11" s="447"/>
      <c r="C11" s="447"/>
      <c r="D11" s="458"/>
      <c r="E11" s="458"/>
      <c r="F11" s="447"/>
      <c r="G11" s="453"/>
      <c r="H11" s="452"/>
      <c r="I11" s="452"/>
      <c r="J11" s="452"/>
      <c r="K11" s="450"/>
      <c r="L11" s="450"/>
      <c r="M11" s="450"/>
      <c r="N11" s="451"/>
      <c r="O11" s="73" t="e">
        <f t="shared" si="0"/>
        <v>#VALUE!</v>
      </c>
      <c r="P11" s="73" t="e">
        <f t="shared" si="1"/>
        <v>#VALUE!</v>
      </c>
      <c r="Q11" s="74" t="e">
        <f t="shared" si="11"/>
        <v>#VALUE!</v>
      </c>
      <c r="R11" s="81"/>
      <c r="S11" s="75">
        <f t="shared" si="2"/>
        <v>0</v>
      </c>
      <c r="T11" s="82"/>
      <c r="U11" s="76">
        <f t="shared" si="3"/>
        <v>0</v>
      </c>
      <c r="V11" s="82"/>
      <c r="W11" s="76">
        <f t="shared" si="4"/>
        <v>0</v>
      </c>
      <c r="X11" s="76">
        <f t="shared" si="5"/>
        <v>0</v>
      </c>
      <c r="Y11" s="76">
        <f t="shared" si="6"/>
        <v>0</v>
      </c>
      <c r="Z11" s="77" t="e">
        <f t="shared" si="7"/>
        <v>#DIV/0!</v>
      </c>
      <c r="AA11" s="460"/>
      <c r="AB11" s="83"/>
      <c r="AC11" s="78">
        <f t="shared" si="8"/>
        <v>0</v>
      </c>
      <c r="AD11" s="79">
        <f t="shared" si="9"/>
        <v>0</v>
      </c>
      <c r="AE11" s="80">
        <f t="shared" si="10"/>
        <v>0</v>
      </c>
      <c r="AF11" s="464"/>
      <c r="AG11" s="465"/>
      <c r="AH11" s="452"/>
      <c r="AI11" s="452"/>
      <c r="AJ11" s="463"/>
      <c r="AK11" s="462"/>
      <c r="AL11" s="463"/>
      <c r="AM11" s="91"/>
      <c r="AN11" s="151"/>
      <c r="AO11" s="91"/>
      <c r="AP11" s="91"/>
      <c r="AQ11" s="152"/>
      <c r="AR11" s="153"/>
      <c r="AS11" s="154"/>
      <c r="AT11" s="472"/>
      <c r="AV11" s="413" t="str">
        <f>IF(총괄!$A$3="(","1",RIGHT(총괄!$A$3,LEN(총괄!$A$3)-FIND(":",총괄!$A$3)-1))</f>
        <v>승학터널 민간투자사업(1차:우선)</v>
      </c>
      <c r="AW11" s="413" t="s">
        <v>264</v>
      </c>
    </row>
    <row r="12" spans="1:49" s="1" customFormat="1" ht="50.1" customHeight="1">
      <c r="A12" s="447"/>
      <c r="B12" s="447"/>
      <c r="C12" s="447"/>
      <c r="D12" s="458"/>
      <c r="E12" s="458"/>
      <c r="F12" s="447"/>
      <c r="G12" s="453"/>
      <c r="H12" s="452"/>
      <c r="I12" s="452"/>
      <c r="J12" s="452"/>
      <c r="K12" s="450"/>
      <c r="L12" s="450"/>
      <c r="M12" s="450"/>
      <c r="N12" s="451"/>
      <c r="O12" s="73" t="e">
        <f t="shared" si="0"/>
        <v>#VALUE!</v>
      </c>
      <c r="P12" s="73" t="e">
        <f t="shared" si="1"/>
        <v>#VALUE!</v>
      </c>
      <c r="Q12" s="74" t="e">
        <f t="shared" si="11"/>
        <v>#VALUE!</v>
      </c>
      <c r="R12" s="81"/>
      <c r="S12" s="75">
        <f t="shared" si="2"/>
        <v>0</v>
      </c>
      <c r="T12" s="82"/>
      <c r="U12" s="76">
        <f t="shared" si="3"/>
        <v>0</v>
      </c>
      <c r="V12" s="82"/>
      <c r="W12" s="76">
        <f t="shared" si="4"/>
        <v>0</v>
      </c>
      <c r="X12" s="76">
        <f t="shared" si="5"/>
        <v>0</v>
      </c>
      <c r="Y12" s="76">
        <f t="shared" si="6"/>
        <v>0</v>
      </c>
      <c r="Z12" s="77" t="e">
        <f t="shared" si="7"/>
        <v>#DIV/0!</v>
      </c>
      <c r="AA12" s="460"/>
      <c r="AB12" s="83"/>
      <c r="AC12" s="78">
        <f t="shared" si="8"/>
        <v>0</v>
      </c>
      <c r="AD12" s="79">
        <f t="shared" si="9"/>
        <v>0</v>
      </c>
      <c r="AE12" s="80">
        <f t="shared" si="10"/>
        <v>0</v>
      </c>
      <c r="AF12" s="464"/>
      <c r="AG12" s="465"/>
      <c r="AH12" s="452"/>
      <c r="AI12" s="452"/>
      <c r="AJ12" s="463"/>
      <c r="AK12" s="462"/>
      <c r="AL12" s="463"/>
      <c r="AM12" s="91"/>
      <c r="AN12" s="151"/>
      <c r="AO12" s="91"/>
      <c r="AP12" s="91"/>
      <c r="AQ12" s="152"/>
      <c r="AR12" s="153"/>
      <c r="AS12" s="154"/>
      <c r="AT12" s="472"/>
      <c r="AV12" s="413" t="str">
        <f>IF(총괄!$A$3="(","1",RIGHT(총괄!$A$3,LEN(총괄!$A$3)-FIND(":",총괄!$A$3)-1))</f>
        <v>승학터널 민간투자사업(1차:우선)</v>
      </c>
      <c r="AW12" s="413" t="s">
        <v>264</v>
      </c>
    </row>
    <row r="13" spans="1:49" s="1" customFormat="1" ht="50.1" customHeight="1">
      <c r="A13" s="447"/>
      <c r="B13" s="447"/>
      <c r="C13" s="447"/>
      <c r="D13" s="458"/>
      <c r="E13" s="458"/>
      <c r="F13" s="447"/>
      <c r="G13" s="453"/>
      <c r="H13" s="452"/>
      <c r="I13" s="452"/>
      <c r="J13" s="452"/>
      <c r="K13" s="450"/>
      <c r="L13" s="450"/>
      <c r="M13" s="450"/>
      <c r="N13" s="451"/>
      <c r="O13" s="73" t="e">
        <f t="shared" si="0"/>
        <v>#VALUE!</v>
      </c>
      <c r="P13" s="73" t="e">
        <f t="shared" si="1"/>
        <v>#VALUE!</v>
      </c>
      <c r="Q13" s="74" t="e">
        <f t="shared" si="11"/>
        <v>#VALUE!</v>
      </c>
      <c r="R13" s="81"/>
      <c r="S13" s="75">
        <f t="shared" si="2"/>
        <v>0</v>
      </c>
      <c r="T13" s="82"/>
      <c r="U13" s="76">
        <f t="shared" si="3"/>
        <v>0</v>
      </c>
      <c r="V13" s="82"/>
      <c r="W13" s="76">
        <f t="shared" si="4"/>
        <v>0</v>
      </c>
      <c r="X13" s="76">
        <f t="shared" si="5"/>
        <v>0</v>
      </c>
      <c r="Y13" s="76">
        <f t="shared" si="6"/>
        <v>0</v>
      </c>
      <c r="Z13" s="77" t="e">
        <f t="shared" si="7"/>
        <v>#DIV/0!</v>
      </c>
      <c r="AA13" s="460"/>
      <c r="AB13" s="83"/>
      <c r="AC13" s="78">
        <f t="shared" si="8"/>
        <v>0</v>
      </c>
      <c r="AD13" s="79">
        <f t="shared" si="9"/>
        <v>0</v>
      </c>
      <c r="AE13" s="80">
        <f t="shared" si="10"/>
        <v>0</v>
      </c>
      <c r="AF13" s="464"/>
      <c r="AG13" s="465"/>
      <c r="AH13" s="452"/>
      <c r="AI13" s="452"/>
      <c r="AJ13" s="463"/>
      <c r="AK13" s="462"/>
      <c r="AL13" s="463"/>
      <c r="AM13" s="91"/>
      <c r="AN13" s="151"/>
      <c r="AO13" s="91"/>
      <c r="AP13" s="91"/>
      <c r="AQ13" s="152"/>
      <c r="AR13" s="153"/>
      <c r="AS13" s="154"/>
      <c r="AT13" s="472"/>
      <c r="AV13" s="413" t="str">
        <f>IF(총괄!$A$3="(","1",RIGHT(총괄!$A$3,LEN(총괄!$A$3)-FIND(":",총괄!$A$3)-1))</f>
        <v>승학터널 민간투자사업(1차:우선)</v>
      </c>
      <c r="AW13" s="413" t="s">
        <v>264</v>
      </c>
    </row>
    <row r="14" spans="1:49" s="1" customFormat="1" ht="50.1" customHeight="1">
      <c r="A14" s="447"/>
      <c r="B14" s="447"/>
      <c r="C14" s="447"/>
      <c r="D14" s="458"/>
      <c r="E14" s="458"/>
      <c r="F14" s="447"/>
      <c r="G14" s="453"/>
      <c r="H14" s="452"/>
      <c r="I14" s="452"/>
      <c r="J14" s="452"/>
      <c r="K14" s="450"/>
      <c r="L14" s="450"/>
      <c r="M14" s="450"/>
      <c r="N14" s="451"/>
      <c r="O14" s="73" t="e">
        <f t="shared" si="0"/>
        <v>#VALUE!</v>
      </c>
      <c r="P14" s="73" t="e">
        <f t="shared" si="1"/>
        <v>#VALUE!</v>
      </c>
      <c r="Q14" s="74" t="e">
        <f t="shared" si="11"/>
        <v>#VALUE!</v>
      </c>
      <c r="R14" s="81"/>
      <c r="S14" s="75">
        <f t="shared" si="2"/>
        <v>0</v>
      </c>
      <c r="T14" s="82"/>
      <c r="U14" s="76">
        <f t="shared" si="3"/>
        <v>0</v>
      </c>
      <c r="V14" s="82"/>
      <c r="W14" s="76">
        <f t="shared" si="4"/>
        <v>0</v>
      </c>
      <c r="X14" s="76">
        <f t="shared" si="5"/>
        <v>0</v>
      </c>
      <c r="Y14" s="76">
        <f t="shared" si="6"/>
        <v>0</v>
      </c>
      <c r="Z14" s="77" t="e">
        <f t="shared" si="7"/>
        <v>#DIV/0!</v>
      </c>
      <c r="AA14" s="460"/>
      <c r="AB14" s="83"/>
      <c r="AC14" s="78">
        <f t="shared" si="8"/>
        <v>0</v>
      </c>
      <c r="AD14" s="79">
        <f t="shared" si="9"/>
        <v>0</v>
      </c>
      <c r="AE14" s="80">
        <f t="shared" si="10"/>
        <v>0</v>
      </c>
      <c r="AF14" s="464"/>
      <c r="AG14" s="465"/>
      <c r="AH14" s="452"/>
      <c r="AI14" s="452"/>
      <c r="AJ14" s="463"/>
      <c r="AK14" s="462"/>
      <c r="AL14" s="463"/>
      <c r="AM14" s="91"/>
      <c r="AN14" s="151"/>
      <c r="AO14" s="91"/>
      <c r="AP14" s="91"/>
      <c r="AQ14" s="152"/>
      <c r="AR14" s="153"/>
      <c r="AS14" s="154"/>
      <c r="AT14" s="472"/>
      <c r="AV14" s="413" t="str">
        <f>IF(총괄!$A$3="(","1",RIGHT(총괄!$A$3,LEN(총괄!$A$3)-FIND(":",총괄!$A$3)-1))</f>
        <v>승학터널 민간투자사업(1차:우선)</v>
      </c>
      <c r="AW14" s="413" t="s">
        <v>264</v>
      </c>
    </row>
    <row r="15" spans="1:49" s="1" customFormat="1" ht="50.1" customHeight="1">
      <c r="A15" s="447"/>
      <c r="B15" s="447"/>
      <c r="C15" s="447"/>
      <c r="D15" s="458"/>
      <c r="E15" s="458"/>
      <c r="F15" s="447"/>
      <c r="G15" s="453"/>
      <c r="H15" s="452"/>
      <c r="I15" s="452"/>
      <c r="J15" s="452"/>
      <c r="K15" s="450"/>
      <c r="L15" s="450"/>
      <c r="M15" s="450"/>
      <c r="N15" s="451"/>
      <c r="O15" s="73" t="e">
        <f t="shared" si="0"/>
        <v>#VALUE!</v>
      </c>
      <c r="P15" s="73" t="e">
        <f t="shared" si="1"/>
        <v>#VALUE!</v>
      </c>
      <c r="Q15" s="74" t="e">
        <f t="shared" si="11"/>
        <v>#VALUE!</v>
      </c>
      <c r="R15" s="81"/>
      <c r="S15" s="75">
        <f t="shared" si="2"/>
        <v>0</v>
      </c>
      <c r="T15" s="82"/>
      <c r="U15" s="76">
        <f t="shared" si="3"/>
        <v>0</v>
      </c>
      <c r="V15" s="82"/>
      <c r="W15" s="76">
        <f t="shared" si="4"/>
        <v>0</v>
      </c>
      <c r="X15" s="76">
        <f t="shared" si="5"/>
        <v>0</v>
      </c>
      <c r="Y15" s="76">
        <f t="shared" si="6"/>
        <v>0</v>
      </c>
      <c r="Z15" s="77" t="e">
        <f t="shared" si="7"/>
        <v>#DIV/0!</v>
      </c>
      <c r="AA15" s="460"/>
      <c r="AB15" s="83"/>
      <c r="AC15" s="78">
        <f t="shared" si="8"/>
        <v>0</v>
      </c>
      <c r="AD15" s="79">
        <f t="shared" si="9"/>
        <v>0</v>
      </c>
      <c r="AE15" s="80">
        <f t="shared" si="10"/>
        <v>0</v>
      </c>
      <c r="AF15" s="464"/>
      <c r="AG15" s="465"/>
      <c r="AH15" s="452"/>
      <c r="AI15" s="452"/>
      <c r="AJ15" s="463"/>
      <c r="AK15" s="462"/>
      <c r="AL15" s="463"/>
      <c r="AM15" s="91"/>
      <c r="AN15" s="151"/>
      <c r="AO15" s="91"/>
      <c r="AP15" s="91"/>
      <c r="AQ15" s="152"/>
      <c r="AR15" s="153"/>
      <c r="AS15" s="154"/>
      <c r="AT15" s="472"/>
      <c r="AV15" s="413" t="str">
        <f>IF(총괄!$A$3="(","1",RIGHT(총괄!$A$3,LEN(총괄!$A$3)-FIND(":",총괄!$A$3)-1))</f>
        <v>승학터널 민간투자사업(1차:우선)</v>
      </c>
      <c r="AW15" s="413" t="s">
        <v>264</v>
      </c>
    </row>
    <row r="16" spans="1:49" s="1" customFormat="1" ht="50.1" customHeight="1">
      <c r="A16" s="447"/>
      <c r="B16" s="447"/>
      <c r="C16" s="447"/>
      <c r="D16" s="458"/>
      <c r="E16" s="458"/>
      <c r="F16" s="447"/>
      <c r="G16" s="453"/>
      <c r="H16" s="452"/>
      <c r="I16" s="452"/>
      <c r="J16" s="452"/>
      <c r="K16" s="450"/>
      <c r="L16" s="450"/>
      <c r="M16" s="450"/>
      <c r="N16" s="451"/>
      <c r="O16" s="73" t="e">
        <f t="shared" si="0"/>
        <v>#VALUE!</v>
      </c>
      <c r="P16" s="73" t="e">
        <f t="shared" si="1"/>
        <v>#VALUE!</v>
      </c>
      <c r="Q16" s="74" t="e">
        <f t="shared" si="11"/>
        <v>#VALUE!</v>
      </c>
      <c r="R16" s="81"/>
      <c r="S16" s="75">
        <f t="shared" si="2"/>
        <v>0</v>
      </c>
      <c r="T16" s="82"/>
      <c r="U16" s="76">
        <f t="shared" si="3"/>
        <v>0</v>
      </c>
      <c r="V16" s="82"/>
      <c r="W16" s="76">
        <f t="shared" si="4"/>
        <v>0</v>
      </c>
      <c r="X16" s="76">
        <f t="shared" si="5"/>
        <v>0</v>
      </c>
      <c r="Y16" s="76">
        <f t="shared" si="6"/>
        <v>0</v>
      </c>
      <c r="Z16" s="77" t="e">
        <f t="shared" si="7"/>
        <v>#DIV/0!</v>
      </c>
      <c r="AA16" s="460"/>
      <c r="AB16" s="83"/>
      <c r="AC16" s="78">
        <f t="shared" si="8"/>
        <v>0</v>
      </c>
      <c r="AD16" s="79">
        <f t="shared" si="9"/>
        <v>0</v>
      </c>
      <c r="AE16" s="80">
        <f t="shared" si="10"/>
        <v>0</v>
      </c>
      <c r="AF16" s="464"/>
      <c r="AG16" s="465"/>
      <c r="AH16" s="452"/>
      <c r="AI16" s="452"/>
      <c r="AJ16" s="463"/>
      <c r="AK16" s="462"/>
      <c r="AL16" s="463"/>
      <c r="AM16" s="91"/>
      <c r="AN16" s="151"/>
      <c r="AO16" s="91"/>
      <c r="AP16" s="91"/>
      <c r="AQ16" s="152"/>
      <c r="AR16" s="153"/>
      <c r="AS16" s="154"/>
      <c r="AT16" s="472"/>
      <c r="AV16" s="413" t="str">
        <f>IF(총괄!$A$3="(","1",RIGHT(총괄!$A$3,LEN(총괄!$A$3)-FIND(":",총괄!$A$3)-1))</f>
        <v>승학터널 민간투자사업(1차:우선)</v>
      </c>
      <c r="AW16" s="413" t="s">
        <v>264</v>
      </c>
    </row>
    <row r="17" spans="1:49" s="1" customFormat="1" ht="50.1" customHeight="1">
      <c r="A17" s="447"/>
      <c r="B17" s="447"/>
      <c r="C17" s="447"/>
      <c r="D17" s="458"/>
      <c r="E17" s="458"/>
      <c r="F17" s="447"/>
      <c r="G17" s="459"/>
      <c r="H17" s="449"/>
      <c r="I17" s="449"/>
      <c r="J17" s="449"/>
      <c r="K17" s="450"/>
      <c r="L17" s="450"/>
      <c r="M17" s="450"/>
      <c r="N17" s="451"/>
      <c r="O17" s="73" t="e">
        <f t="shared" si="0"/>
        <v>#VALUE!</v>
      </c>
      <c r="P17" s="73" t="e">
        <f t="shared" si="1"/>
        <v>#VALUE!</v>
      </c>
      <c r="Q17" s="74" t="e">
        <f t="shared" si="11"/>
        <v>#VALUE!</v>
      </c>
      <c r="R17" s="81"/>
      <c r="S17" s="75">
        <f t="shared" si="2"/>
        <v>0</v>
      </c>
      <c r="T17" s="82"/>
      <c r="U17" s="76">
        <f t="shared" si="3"/>
        <v>0</v>
      </c>
      <c r="V17" s="82"/>
      <c r="W17" s="76">
        <f t="shared" si="4"/>
        <v>0</v>
      </c>
      <c r="X17" s="76">
        <f t="shared" si="5"/>
        <v>0</v>
      </c>
      <c r="Y17" s="76">
        <f t="shared" si="6"/>
        <v>0</v>
      </c>
      <c r="Z17" s="77" t="e">
        <f t="shared" si="7"/>
        <v>#DIV/0!</v>
      </c>
      <c r="AA17" s="460"/>
      <c r="AB17" s="83"/>
      <c r="AC17" s="78">
        <f t="shared" si="8"/>
        <v>0</v>
      </c>
      <c r="AD17" s="79">
        <f t="shared" si="9"/>
        <v>0</v>
      </c>
      <c r="AE17" s="80">
        <f t="shared" si="10"/>
        <v>0</v>
      </c>
      <c r="AF17" s="464"/>
      <c r="AG17" s="465"/>
      <c r="AH17" s="452"/>
      <c r="AI17" s="452"/>
      <c r="AJ17" s="463"/>
      <c r="AK17" s="462"/>
      <c r="AL17" s="463"/>
      <c r="AM17" s="91"/>
      <c r="AN17" s="151"/>
      <c r="AO17" s="91"/>
      <c r="AP17" s="91"/>
      <c r="AQ17" s="152"/>
      <c r="AR17" s="153"/>
      <c r="AS17" s="154"/>
      <c r="AT17" s="472"/>
      <c r="AV17" s="413" t="str">
        <f>IF(총괄!$A$3="(","1",RIGHT(총괄!$A$3,LEN(총괄!$A$3)-FIND(":",총괄!$A$3)-1))</f>
        <v>승학터널 민간투자사업(1차:우선)</v>
      </c>
      <c r="AW17" s="413" t="s">
        <v>264</v>
      </c>
    </row>
    <row r="18" spans="1:49" s="1" customFormat="1" ht="50.1" customHeight="1">
      <c r="A18" s="447"/>
      <c r="B18" s="447"/>
      <c r="C18" s="447"/>
      <c r="D18" s="458"/>
      <c r="E18" s="458"/>
      <c r="F18" s="447"/>
      <c r="G18" s="453"/>
      <c r="H18" s="452"/>
      <c r="I18" s="452"/>
      <c r="J18" s="452"/>
      <c r="K18" s="450"/>
      <c r="L18" s="450"/>
      <c r="M18" s="450"/>
      <c r="N18" s="451"/>
      <c r="O18" s="73" t="e">
        <f t="shared" si="0"/>
        <v>#VALUE!</v>
      </c>
      <c r="P18" s="73" t="e">
        <f t="shared" si="1"/>
        <v>#VALUE!</v>
      </c>
      <c r="Q18" s="74" t="e">
        <f t="shared" si="11"/>
        <v>#VALUE!</v>
      </c>
      <c r="R18" s="81"/>
      <c r="S18" s="75">
        <f t="shared" si="2"/>
        <v>0</v>
      </c>
      <c r="T18" s="82"/>
      <c r="U18" s="76">
        <f t="shared" si="3"/>
        <v>0</v>
      </c>
      <c r="V18" s="82"/>
      <c r="W18" s="76">
        <f t="shared" si="4"/>
        <v>0</v>
      </c>
      <c r="X18" s="76">
        <f t="shared" si="5"/>
        <v>0</v>
      </c>
      <c r="Y18" s="76">
        <f t="shared" si="6"/>
        <v>0</v>
      </c>
      <c r="Z18" s="77" t="e">
        <f t="shared" si="7"/>
        <v>#DIV/0!</v>
      </c>
      <c r="AA18" s="460"/>
      <c r="AB18" s="83"/>
      <c r="AC18" s="78">
        <f t="shared" si="8"/>
        <v>0</v>
      </c>
      <c r="AD18" s="79">
        <f t="shared" si="9"/>
        <v>0</v>
      </c>
      <c r="AE18" s="80">
        <f t="shared" si="10"/>
        <v>0</v>
      </c>
      <c r="AF18" s="464"/>
      <c r="AG18" s="465"/>
      <c r="AH18" s="452"/>
      <c r="AI18" s="452"/>
      <c r="AJ18" s="463"/>
      <c r="AK18" s="462"/>
      <c r="AL18" s="463"/>
      <c r="AM18" s="91"/>
      <c r="AN18" s="151"/>
      <c r="AO18" s="91"/>
      <c r="AP18" s="91"/>
      <c r="AQ18" s="152"/>
      <c r="AR18" s="153"/>
      <c r="AS18" s="154"/>
      <c r="AT18" s="472"/>
      <c r="AV18" s="413" t="str">
        <f>IF(총괄!$A$3="(","1",RIGHT(총괄!$A$3,LEN(총괄!$A$3)-FIND(":",총괄!$A$3)-1))</f>
        <v>승학터널 민간투자사업(1차:우선)</v>
      </c>
      <c r="AW18" s="413" t="s">
        <v>264</v>
      </c>
    </row>
    <row r="19" spans="1:49" s="1" customFormat="1" ht="50.1" customHeight="1">
      <c r="A19" s="447"/>
      <c r="B19" s="447"/>
      <c r="C19" s="447"/>
      <c r="D19" s="458"/>
      <c r="E19" s="458"/>
      <c r="F19" s="447"/>
      <c r="G19" s="453"/>
      <c r="H19" s="452"/>
      <c r="I19" s="452"/>
      <c r="J19" s="452"/>
      <c r="K19" s="450"/>
      <c r="L19" s="450"/>
      <c r="M19" s="450"/>
      <c r="N19" s="451"/>
      <c r="O19" s="73" t="e">
        <f t="shared" si="0"/>
        <v>#VALUE!</v>
      </c>
      <c r="P19" s="73" t="e">
        <f t="shared" si="1"/>
        <v>#VALUE!</v>
      </c>
      <c r="Q19" s="74" t="e">
        <f t="shared" si="11"/>
        <v>#VALUE!</v>
      </c>
      <c r="R19" s="81"/>
      <c r="S19" s="75">
        <f t="shared" si="2"/>
        <v>0</v>
      </c>
      <c r="T19" s="82"/>
      <c r="U19" s="76">
        <f t="shared" si="3"/>
        <v>0</v>
      </c>
      <c r="V19" s="82"/>
      <c r="W19" s="76">
        <f t="shared" si="4"/>
        <v>0</v>
      </c>
      <c r="X19" s="76">
        <f t="shared" si="5"/>
        <v>0</v>
      </c>
      <c r="Y19" s="76">
        <f t="shared" si="6"/>
        <v>0</v>
      </c>
      <c r="Z19" s="77" t="e">
        <f t="shared" si="7"/>
        <v>#DIV/0!</v>
      </c>
      <c r="AA19" s="460"/>
      <c r="AB19" s="83"/>
      <c r="AC19" s="78">
        <f t="shared" si="8"/>
        <v>0</v>
      </c>
      <c r="AD19" s="79">
        <f t="shared" si="9"/>
        <v>0</v>
      </c>
      <c r="AE19" s="80">
        <f t="shared" si="10"/>
        <v>0</v>
      </c>
      <c r="AF19" s="464"/>
      <c r="AG19" s="465"/>
      <c r="AH19" s="452"/>
      <c r="AI19" s="452"/>
      <c r="AJ19" s="463"/>
      <c r="AK19" s="462"/>
      <c r="AL19" s="463"/>
      <c r="AM19" s="91"/>
      <c r="AN19" s="151"/>
      <c r="AO19" s="91"/>
      <c r="AP19" s="91"/>
      <c r="AQ19" s="152"/>
      <c r="AR19" s="153"/>
      <c r="AS19" s="154"/>
      <c r="AT19" s="472"/>
      <c r="AV19" s="413" t="str">
        <f>IF(총괄!$A$3="(","1",RIGHT(총괄!$A$3,LEN(총괄!$A$3)-FIND(":",총괄!$A$3)-1))</f>
        <v>승학터널 민간투자사업(1차:우선)</v>
      </c>
      <c r="AW19" s="413" t="s">
        <v>264</v>
      </c>
    </row>
    <row r="20" spans="1:49" s="1" customFormat="1" ht="50.1" customHeight="1">
      <c r="A20" s="447"/>
      <c r="B20" s="447"/>
      <c r="C20" s="447"/>
      <c r="D20" s="458"/>
      <c r="E20" s="458"/>
      <c r="F20" s="447"/>
      <c r="G20" s="453"/>
      <c r="H20" s="452"/>
      <c r="I20" s="452"/>
      <c r="J20" s="452"/>
      <c r="K20" s="450"/>
      <c r="L20" s="450"/>
      <c r="M20" s="450"/>
      <c r="N20" s="451"/>
      <c r="O20" s="73" t="e">
        <f t="shared" si="0"/>
        <v>#VALUE!</v>
      </c>
      <c r="P20" s="73" t="e">
        <f t="shared" si="1"/>
        <v>#VALUE!</v>
      </c>
      <c r="Q20" s="74" t="e">
        <f t="shared" si="11"/>
        <v>#VALUE!</v>
      </c>
      <c r="R20" s="81"/>
      <c r="S20" s="75">
        <f t="shared" si="2"/>
        <v>0</v>
      </c>
      <c r="T20" s="82"/>
      <c r="U20" s="76">
        <f t="shared" si="3"/>
        <v>0</v>
      </c>
      <c r="V20" s="82"/>
      <c r="W20" s="76">
        <f t="shared" si="4"/>
        <v>0</v>
      </c>
      <c r="X20" s="76">
        <f t="shared" si="5"/>
        <v>0</v>
      </c>
      <c r="Y20" s="76">
        <f t="shared" si="6"/>
        <v>0</v>
      </c>
      <c r="Z20" s="77" t="e">
        <f t="shared" si="7"/>
        <v>#DIV/0!</v>
      </c>
      <c r="AA20" s="460"/>
      <c r="AB20" s="83"/>
      <c r="AC20" s="78">
        <f t="shared" si="8"/>
        <v>0</v>
      </c>
      <c r="AD20" s="79">
        <f t="shared" si="9"/>
        <v>0</v>
      </c>
      <c r="AE20" s="80">
        <f t="shared" si="10"/>
        <v>0</v>
      </c>
      <c r="AF20" s="461"/>
      <c r="AG20" s="465"/>
      <c r="AH20" s="452"/>
      <c r="AI20" s="452"/>
      <c r="AJ20" s="466"/>
      <c r="AK20" s="462"/>
      <c r="AL20" s="463"/>
      <c r="AM20" s="91"/>
      <c r="AN20" s="151"/>
      <c r="AO20" s="91"/>
      <c r="AP20" s="91"/>
      <c r="AQ20" s="152"/>
      <c r="AR20" s="153"/>
      <c r="AS20" s="154"/>
      <c r="AT20" s="472"/>
      <c r="AV20" s="413" t="str">
        <f>IF(총괄!$A$3="(","1",RIGHT(총괄!$A$3,LEN(총괄!$A$3)-FIND(":",총괄!$A$3)-1))</f>
        <v>승학터널 민간투자사업(1차:우선)</v>
      </c>
      <c r="AW20" s="413" t="s">
        <v>264</v>
      </c>
    </row>
    <row r="21" spans="1:49" s="1" customFormat="1" ht="50.1" customHeight="1">
      <c r="A21" s="447"/>
      <c r="B21" s="447"/>
      <c r="C21" s="447"/>
      <c r="D21" s="458"/>
      <c r="E21" s="458"/>
      <c r="F21" s="447"/>
      <c r="G21" s="453"/>
      <c r="H21" s="452"/>
      <c r="I21" s="452"/>
      <c r="J21" s="452"/>
      <c r="K21" s="450"/>
      <c r="L21" s="450"/>
      <c r="M21" s="450"/>
      <c r="N21" s="451"/>
      <c r="O21" s="73" t="e">
        <f t="shared" si="0"/>
        <v>#VALUE!</v>
      </c>
      <c r="P21" s="73" t="e">
        <f t="shared" si="1"/>
        <v>#VALUE!</v>
      </c>
      <c r="Q21" s="74" t="e">
        <f t="shared" si="11"/>
        <v>#VALUE!</v>
      </c>
      <c r="R21" s="81"/>
      <c r="S21" s="75">
        <f t="shared" si="2"/>
        <v>0</v>
      </c>
      <c r="T21" s="82"/>
      <c r="U21" s="76">
        <f t="shared" si="3"/>
        <v>0</v>
      </c>
      <c r="V21" s="82"/>
      <c r="W21" s="76">
        <f t="shared" si="4"/>
        <v>0</v>
      </c>
      <c r="X21" s="76">
        <f t="shared" si="5"/>
        <v>0</v>
      </c>
      <c r="Y21" s="76">
        <f t="shared" si="6"/>
        <v>0</v>
      </c>
      <c r="Z21" s="77" t="e">
        <f t="shared" si="7"/>
        <v>#DIV/0!</v>
      </c>
      <c r="AA21" s="460"/>
      <c r="AB21" s="83"/>
      <c r="AC21" s="78">
        <f t="shared" si="8"/>
        <v>0</v>
      </c>
      <c r="AD21" s="79">
        <f t="shared" si="9"/>
        <v>0</v>
      </c>
      <c r="AE21" s="80">
        <f t="shared" si="10"/>
        <v>0</v>
      </c>
      <c r="AF21" s="461"/>
      <c r="AG21" s="465"/>
      <c r="AH21" s="452"/>
      <c r="AI21" s="452"/>
      <c r="AJ21" s="463"/>
      <c r="AK21" s="462"/>
      <c r="AL21" s="463"/>
      <c r="AM21" s="91"/>
      <c r="AN21" s="151"/>
      <c r="AO21" s="91"/>
      <c r="AP21" s="91"/>
      <c r="AQ21" s="152"/>
      <c r="AR21" s="153"/>
      <c r="AS21" s="154"/>
      <c r="AT21" s="472"/>
      <c r="AV21" s="413" t="str">
        <f>IF(총괄!$A$3="(","1",RIGHT(총괄!$A$3,LEN(총괄!$A$3)-FIND(":",총괄!$A$3)-1))</f>
        <v>승학터널 민간투자사업(1차:우선)</v>
      </c>
      <c r="AW21" s="413" t="s">
        <v>264</v>
      </c>
    </row>
    <row r="22" spans="1:49" s="1" customFormat="1" ht="50.1" customHeight="1">
      <c r="A22" s="447"/>
      <c r="B22" s="447"/>
      <c r="C22" s="447"/>
      <c r="D22" s="458"/>
      <c r="E22" s="458"/>
      <c r="F22" s="447"/>
      <c r="G22" s="453"/>
      <c r="H22" s="452"/>
      <c r="I22" s="452"/>
      <c r="J22" s="452"/>
      <c r="K22" s="450"/>
      <c r="L22" s="450"/>
      <c r="M22" s="450"/>
      <c r="N22" s="451"/>
      <c r="O22" s="73" t="e">
        <f t="shared" si="0"/>
        <v>#VALUE!</v>
      </c>
      <c r="P22" s="73" t="e">
        <f t="shared" si="1"/>
        <v>#VALUE!</v>
      </c>
      <c r="Q22" s="74" t="e">
        <f t="shared" si="11"/>
        <v>#VALUE!</v>
      </c>
      <c r="R22" s="81"/>
      <c r="S22" s="75">
        <f t="shared" si="2"/>
        <v>0</v>
      </c>
      <c r="T22" s="82"/>
      <c r="U22" s="76">
        <f t="shared" si="3"/>
        <v>0</v>
      </c>
      <c r="V22" s="82"/>
      <c r="W22" s="76">
        <f t="shared" si="4"/>
        <v>0</v>
      </c>
      <c r="X22" s="76">
        <f t="shared" si="5"/>
        <v>0</v>
      </c>
      <c r="Y22" s="76">
        <f t="shared" si="6"/>
        <v>0</v>
      </c>
      <c r="Z22" s="77" t="e">
        <f t="shared" si="7"/>
        <v>#DIV/0!</v>
      </c>
      <c r="AA22" s="460"/>
      <c r="AB22" s="83"/>
      <c r="AC22" s="78">
        <f t="shared" si="8"/>
        <v>0</v>
      </c>
      <c r="AD22" s="79">
        <f t="shared" si="9"/>
        <v>0</v>
      </c>
      <c r="AE22" s="80">
        <f t="shared" si="10"/>
        <v>0</v>
      </c>
      <c r="AF22" s="461"/>
      <c r="AG22" s="465"/>
      <c r="AH22" s="452"/>
      <c r="AI22" s="452"/>
      <c r="AJ22" s="463"/>
      <c r="AK22" s="462"/>
      <c r="AL22" s="463"/>
      <c r="AM22" s="91"/>
      <c r="AN22" s="151"/>
      <c r="AO22" s="91"/>
      <c r="AP22" s="91"/>
      <c r="AQ22" s="152"/>
      <c r="AR22" s="153"/>
      <c r="AS22" s="154"/>
      <c r="AT22" s="472"/>
      <c r="AV22" s="413" t="str">
        <f>IF(총괄!$A$3="(","1",RIGHT(총괄!$A$3,LEN(총괄!$A$3)-FIND(":",총괄!$A$3)-1))</f>
        <v>승학터널 민간투자사업(1차:우선)</v>
      </c>
      <c r="AW22" s="413" t="s">
        <v>264</v>
      </c>
    </row>
    <row r="23" spans="1:49" s="1" customFormat="1" ht="50.1" customHeight="1">
      <c r="A23" s="447"/>
      <c r="B23" s="447"/>
      <c r="C23" s="447"/>
      <c r="D23" s="458"/>
      <c r="E23" s="458"/>
      <c r="F23" s="447"/>
      <c r="G23" s="453"/>
      <c r="H23" s="452"/>
      <c r="I23" s="452"/>
      <c r="J23" s="452"/>
      <c r="K23" s="450"/>
      <c r="L23" s="450"/>
      <c r="M23" s="450"/>
      <c r="N23" s="451"/>
      <c r="O23" s="73" t="e">
        <f t="shared" si="0"/>
        <v>#VALUE!</v>
      </c>
      <c r="P23" s="73" t="e">
        <f t="shared" si="1"/>
        <v>#VALUE!</v>
      </c>
      <c r="Q23" s="74" t="e">
        <f t="shared" si="11"/>
        <v>#VALUE!</v>
      </c>
      <c r="R23" s="81"/>
      <c r="S23" s="75">
        <f t="shared" si="2"/>
        <v>0</v>
      </c>
      <c r="T23" s="82"/>
      <c r="U23" s="76">
        <f t="shared" si="3"/>
        <v>0</v>
      </c>
      <c r="V23" s="82"/>
      <c r="W23" s="76">
        <f t="shared" si="4"/>
        <v>0</v>
      </c>
      <c r="X23" s="76">
        <f t="shared" si="5"/>
        <v>0</v>
      </c>
      <c r="Y23" s="76">
        <f t="shared" si="6"/>
        <v>0</v>
      </c>
      <c r="Z23" s="77" t="e">
        <f t="shared" si="7"/>
        <v>#DIV/0!</v>
      </c>
      <c r="AA23" s="460"/>
      <c r="AB23" s="83"/>
      <c r="AC23" s="78">
        <f t="shared" si="8"/>
        <v>0</v>
      </c>
      <c r="AD23" s="79">
        <f t="shared" si="9"/>
        <v>0</v>
      </c>
      <c r="AE23" s="80">
        <f t="shared" si="10"/>
        <v>0</v>
      </c>
      <c r="AF23" s="464"/>
      <c r="AG23" s="465"/>
      <c r="AH23" s="452"/>
      <c r="AI23" s="452"/>
      <c r="AJ23" s="463"/>
      <c r="AK23" s="462"/>
      <c r="AL23" s="463"/>
      <c r="AM23" s="91"/>
      <c r="AN23" s="151"/>
      <c r="AO23" s="91"/>
      <c r="AP23" s="91"/>
      <c r="AQ23" s="152"/>
      <c r="AR23" s="153"/>
      <c r="AS23" s="154"/>
      <c r="AT23" s="472"/>
      <c r="AV23" s="413" t="str">
        <f>IF(총괄!$A$3="(","1",RIGHT(총괄!$A$3,LEN(총괄!$A$3)-FIND(":",총괄!$A$3)-1))</f>
        <v>승학터널 민간투자사업(1차:우선)</v>
      </c>
      <c r="AW23" s="413" t="s">
        <v>264</v>
      </c>
    </row>
    <row r="24" spans="1:49" s="1" customFormat="1" ht="50.1" customHeight="1">
      <c r="A24" s="447"/>
      <c r="B24" s="447"/>
      <c r="C24" s="447"/>
      <c r="D24" s="458"/>
      <c r="E24" s="458"/>
      <c r="F24" s="447"/>
      <c r="G24" s="453"/>
      <c r="H24" s="452"/>
      <c r="I24" s="452"/>
      <c r="J24" s="452"/>
      <c r="K24" s="450"/>
      <c r="L24" s="450"/>
      <c r="M24" s="450"/>
      <c r="N24" s="451"/>
      <c r="O24" s="73" t="e">
        <f t="shared" si="0"/>
        <v>#VALUE!</v>
      </c>
      <c r="P24" s="73" t="e">
        <f t="shared" si="1"/>
        <v>#VALUE!</v>
      </c>
      <c r="Q24" s="74" t="e">
        <f t="shared" si="11"/>
        <v>#VALUE!</v>
      </c>
      <c r="R24" s="81"/>
      <c r="S24" s="75">
        <f t="shared" si="2"/>
        <v>0</v>
      </c>
      <c r="T24" s="82"/>
      <c r="U24" s="76">
        <f t="shared" si="3"/>
        <v>0</v>
      </c>
      <c r="V24" s="82"/>
      <c r="W24" s="76">
        <f t="shared" si="4"/>
        <v>0</v>
      </c>
      <c r="X24" s="76">
        <f t="shared" si="5"/>
        <v>0</v>
      </c>
      <c r="Y24" s="76">
        <f t="shared" si="6"/>
        <v>0</v>
      </c>
      <c r="Z24" s="77" t="e">
        <f t="shared" si="7"/>
        <v>#DIV/0!</v>
      </c>
      <c r="AA24" s="460"/>
      <c r="AB24" s="83"/>
      <c r="AC24" s="78">
        <f t="shared" si="8"/>
        <v>0</v>
      </c>
      <c r="AD24" s="79">
        <f t="shared" si="9"/>
        <v>0</v>
      </c>
      <c r="AE24" s="80">
        <f t="shared" si="10"/>
        <v>0</v>
      </c>
      <c r="AF24" s="464"/>
      <c r="AG24" s="465"/>
      <c r="AH24" s="452"/>
      <c r="AI24" s="452"/>
      <c r="AJ24" s="463"/>
      <c r="AK24" s="462"/>
      <c r="AL24" s="463"/>
      <c r="AM24" s="91"/>
      <c r="AN24" s="151"/>
      <c r="AO24" s="91"/>
      <c r="AP24" s="91"/>
      <c r="AQ24" s="152"/>
      <c r="AR24" s="153"/>
      <c r="AS24" s="154"/>
      <c r="AT24" s="472"/>
      <c r="AV24" s="413" t="str">
        <f>IF(총괄!$A$3="(","1",RIGHT(총괄!$A$3,LEN(총괄!$A$3)-FIND(":",총괄!$A$3)-1))</f>
        <v>승학터널 민간투자사업(1차:우선)</v>
      </c>
      <c r="AW24" s="413" t="s">
        <v>264</v>
      </c>
    </row>
    <row r="25" spans="1:49" s="1" customFormat="1" ht="50.1" customHeight="1">
      <c r="A25" s="447"/>
      <c r="B25" s="447"/>
      <c r="C25" s="447"/>
      <c r="D25" s="458"/>
      <c r="E25" s="458"/>
      <c r="F25" s="447"/>
      <c r="G25" s="453"/>
      <c r="H25" s="452"/>
      <c r="I25" s="452"/>
      <c r="J25" s="452"/>
      <c r="K25" s="450"/>
      <c r="L25" s="450"/>
      <c r="M25" s="450"/>
      <c r="N25" s="451"/>
      <c r="O25" s="73" t="e">
        <f t="shared" si="0"/>
        <v>#VALUE!</v>
      </c>
      <c r="P25" s="73" t="e">
        <f t="shared" si="1"/>
        <v>#VALUE!</v>
      </c>
      <c r="Q25" s="74" t="e">
        <f t="shared" si="11"/>
        <v>#VALUE!</v>
      </c>
      <c r="R25" s="81"/>
      <c r="S25" s="75">
        <f t="shared" si="2"/>
        <v>0</v>
      </c>
      <c r="T25" s="82"/>
      <c r="U25" s="76">
        <f t="shared" si="3"/>
        <v>0</v>
      </c>
      <c r="V25" s="82"/>
      <c r="W25" s="76">
        <f t="shared" si="4"/>
        <v>0</v>
      </c>
      <c r="X25" s="76">
        <f t="shared" si="5"/>
        <v>0</v>
      </c>
      <c r="Y25" s="76">
        <f t="shared" si="6"/>
        <v>0</v>
      </c>
      <c r="Z25" s="77" t="e">
        <f t="shared" si="7"/>
        <v>#DIV/0!</v>
      </c>
      <c r="AA25" s="460"/>
      <c r="AB25" s="83"/>
      <c r="AC25" s="78">
        <f t="shared" si="8"/>
        <v>0</v>
      </c>
      <c r="AD25" s="79">
        <f t="shared" si="9"/>
        <v>0</v>
      </c>
      <c r="AE25" s="80">
        <f t="shared" si="10"/>
        <v>0</v>
      </c>
      <c r="AF25" s="464"/>
      <c r="AG25" s="465"/>
      <c r="AH25" s="452"/>
      <c r="AI25" s="452"/>
      <c r="AJ25" s="466"/>
      <c r="AK25" s="462"/>
      <c r="AL25" s="463"/>
      <c r="AM25" s="91"/>
      <c r="AN25" s="151"/>
      <c r="AO25" s="91"/>
      <c r="AP25" s="91"/>
      <c r="AQ25" s="152"/>
      <c r="AR25" s="153"/>
      <c r="AS25" s="154"/>
      <c r="AT25" s="472"/>
      <c r="AV25" s="413" t="str">
        <f>IF(총괄!$A$3="(","1",RIGHT(총괄!$A$3,LEN(총괄!$A$3)-FIND(":",총괄!$A$3)-1))</f>
        <v>승학터널 민간투자사업(1차:우선)</v>
      </c>
      <c r="AW25" s="413" t="s">
        <v>264</v>
      </c>
    </row>
    <row r="26" spans="1:49" ht="50.1" customHeight="1">
      <c r="A26" s="447"/>
      <c r="B26" s="447"/>
      <c r="C26" s="447"/>
      <c r="D26" s="457"/>
      <c r="E26" s="457"/>
      <c r="F26" s="447"/>
      <c r="G26" s="453"/>
      <c r="H26" s="452"/>
      <c r="I26" s="452"/>
      <c r="J26" s="452"/>
      <c r="K26" s="450"/>
      <c r="L26" s="450"/>
      <c r="M26" s="450"/>
      <c r="N26" s="451"/>
      <c r="O26" s="73" t="e">
        <f t="shared" si="0"/>
        <v>#VALUE!</v>
      </c>
      <c r="P26" s="73" t="e">
        <f t="shared" si="1"/>
        <v>#VALUE!</v>
      </c>
      <c r="Q26" s="74" t="e">
        <f t="shared" si="11"/>
        <v>#VALUE!</v>
      </c>
      <c r="R26" s="81"/>
      <c r="S26" s="75">
        <f t="shared" si="2"/>
        <v>0</v>
      </c>
      <c r="T26" s="82"/>
      <c r="U26" s="76">
        <f t="shared" si="3"/>
        <v>0</v>
      </c>
      <c r="V26" s="82"/>
      <c r="W26" s="76">
        <f t="shared" si="4"/>
        <v>0</v>
      </c>
      <c r="X26" s="76">
        <f t="shared" si="5"/>
        <v>0</v>
      </c>
      <c r="Y26" s="76">
        <f t="shared" si="6"/>
        <v>0</v>
      </c>
      <c r="Z26" s="77" t="e">
        <f t="shared" si="7"/>
        <v>#DIV/0!</v>
      </c>
      <c r="AA26" s="460"/>
      <c r="AB26" s="83"/>
      <c r="AC26" s="78">
        <f t="shared" si="8"/>
        <v>0</v>
      </c>
      <c r="AD26" s="79">
        <f t="shared" si="9"/>
        <v>0</v>
      </c>
      <c r="AE26" s="80">
        <f t="shared" si="10"/>
        <v>0</v>
      </c>
      <c r="AF26" s="461"/>
      <c r="AG26" s="462"/>
      <c r="AH26" s="452"/>
      <c r="AI26" s="452"/>
      <c r="AJ26" s="463"/>
      <c r="AK26" s="462"/>
      <c r="AL26" s="463"/>
      <c r="AM26" s="91"/>
      <c r="AN26" s="151"/>
      <c r="AO26" s="91"/>
      <c r="AP26" s="91"/>
      <c r="AQ26" s="152"/>
      <c r="AR26" s="153"/>
      <c r="AS26" s="154"/>
      <c r="AT26" s="471"/>
      <c r="AV26" s="413" t="str">
        <f>IF(총괄!$A$3="(","1",RIGHT(총괄!$A$3,LEN(총괄!$A$3)-FIND(":",총괄!$A$3)-1))</f>
        <v>승학터널 민간투자사업(1차:우선)</v>
      </c>
      <c r="AW26" s="413" t="s">
        <v>264</v>
      </c>
    </row>
    <row r="27" spans="1:49" ht="50.1" customHeight="1">
      <c r="A27" s="447"/>
      <c r="B27" s="447"/>
      <c r="C27" s="447"/>
      <c r="D27" s="457"/>
      <c r="E27" s="457"/>
      <c r="F27" s="447"/>
      <c r="G27" s="453"/>
      <c r="H27" s="452"/>
      <c r="I27" s="452"/>
      <c r="J27" s="452"/>
      <c r="K27" s="450"/>
      <c r="L27" s="450"/>
      <c r="M27" s="450"/>
      <c r="N27" s="451"/>
      <c r="O27" s="73" t="e">
        <f t="shared" si="0"/>
        <v>#VALUE!</v>
      </c>
      <c r="P27" s="73" t="e">
        <f t="shared" si="1"/>
        <v>#VALUE!</v>
      </c>
      <c r="Q27" s="74" t="e">
        <f t="shared" si="11"/>
        <v>#VALUE!</v>
      </c>
      <c r="R27" s="81"/>
      <c r="S27" s="75">
        <f t="shared" si="2"/>
        <v>0</v>
      </c>
      <c r="T27" s="82"/>
      <c r="U27" s="76">
        <f t="shared" si="3"/>
        <v>0</v>
      </c>
      <c r="V27" s="82"/>
      <c r="W27" s="76">
        <f t="shared" si="4"/>
        <v>0</v>
      </c>
      <c r="X27" s="76">
        <f t="shared" si="5"/>
        <v>0</v>
      </c>
      <c r="Y27" s="76">
        <f t="shared" si="6"/>
        <v>0</v>
      </c>
      <c r="Z27" s="77" t="e">
        <f t="shared" si="7"/>
        <v>#DIV/0!</v>
      </c>
      <c r="AA27" s="460"/>
      <c r="AB27" s="83"/>
      <c r="AC27" s="78">
        <f t="shared" si="8"/>
        <v>0</v>
      </c>
      <c r="AD27" s="79">
        <f t="shared" si="9"/>
        <v>0</v>
      </c>
      <c r="AE27" s="80">
        <f t="shared" si="10"/>
        <v>0</v>
      </c>
      <c r="AF27" s="464"/>
      <c r="AG27" s="462"/>
      <c r="AH27" s="452"/>
      <c r="AI27" s="452"/>
      <c r="AJ27" s="463"/>
      <c r="AK27" s="462"/>
      <c r="AL27" s="463"/>
      <c r="AM27" s="91"/>
      <c r="AN27" s="151"/>
      <c r="AO27" s="91"/>
      <c r="AP27" s="91"/>
      <c r="AQ27" s="152"/>
      <c r="AR27" s="153"/>
      <c r="AS27" s="154"/>
      <c r="AT27" s="472"/>
      <c r="AV27" s="413" t="str">
        <f>IF(총괄!$A$3="(","1",RIGHT(총괄!$A$3,LEN(총괄!$A$3)-FIND(":",총괄!$A$3)-1))</f>
        <v>승학터널 민간투자사업(1차:우선)</v>
      </c>
      <c r="AW27" s="413" t="s">
        <v>264</v>
      </c>
    </row>
    <row r="28" spans="1:49" ht="50.1" customHeight="1">
      <c r="A28" s="447"/>
      <c r="B28" s="447"/>
      <c r="C28" s="447"/>
      <c r="D28" s="457"/>
      <c r="E28" s="457"/>
      <c r="F28" s="447"/>
      <c r="G28" s="453"/>
      <c r="H28" s="452"/>
      <c r="I28" s="452"/>
      <c r="J28" s="452"/>
      <c r="K28" s="450"/>
      <c r="L28" s="450"/>
      <c r="M28" s="450"/>
      <c r="N28" s="451"/>
      <c r="O28" s="73" t="e">
        <f t="shared" si="0"/>
        <v>#VALUE!</v>
      </c>
      <c r="P28" s="73" t="e">
        <f t="shared" si="1"/>
        <v>#VALUE!</v>
      </c>
      <c r="Q28" s="74" t="e">
        <f t="shared" si="11"/>
        <v>#VALUE!</v>
      </c>
      <c r="R28" s="81"/>
      <c r="S28" s="75">
        <f t="shared" si="2"/>
        <v>0</v>
      </c>
      <c r="T28" s="82"/>
      <c r="U28" s="76">
        <f t="shared" si="3"/>
        <v>0</v>
      </c>
      <c r="V28" s="82"/>
      <c r="W28" s="76">
        <f t="shared" si="4"/>
        <v>0</v>
      </c>
      <c r="X28" s="76">
        <f t="shared" si="5"/>
        <v>0</v>
      </c>
      <c r="Y28" s="76">
        <f t="shared" si="6"/>
        <v>0</v>
      </c>
      <c r="Z28" s="77" t="e">
        <f t="shared" si="7"/>
        <v>#DIV/0!</v>
      </c>
      <c r="AA28" s="460"/>
      <c r="AB28" s="83"/>
      <c r="AC28" s="78">
        <f t="shared" si="8"/>
        <v>0</v>
      </c>
      <c r="AD28" s="79">
        <f t="shared" si="9"/>
        <v>0</v>
      </c>
      <c r="AE28" s="80">
        <f t="shared" si="10"/>
        <v>0</v>
      </c>
      <c r="AF28" s="464"/>
      <c r="AG28" s="462"/>
      <c r="AH28" s="452"/>
      <c r="AI28" s="452"/>
      <c r="AJ28" s="463"/>
      <c r="AK28" s="462"/>
      <c r="AL28" s="463"/>
      <c r="AM28" s="91"/>
      <c r="AN28" s="151"/>
      <c r="AO28" s="91"/>
      <c r="AP28" s="91"/>
      <c r="AQ28" s="152"/>
      <c r="AR28" s="153"/>
      <c r="AS28" s="154"/>
      <c r="AT28" s="472"/>
      <c r="AV28" s="413" t="str">
        <f>IF(총괄!$A$3="(","1",RIGHT(총괄!$A$3,LEN(총괄!$A$3)-FIND(":",총괄!$A$3)-1))</f>
        <v>승학터널 민간투자사업(1차:우선)</v>
      </c>
      <c r="AW28" s="413" t="s">
        <v>264</v>
      </c>
    </row>
    <row r="29" spans="1:49" ht="50.1" customHeight="1">
      <c r="A29" s="447"/>
      <c r="B29" s="447"/>
      <c r="C29" s="447"/>
      <c r="D29" s="457"/>
      <c r="E29" s="457"/>
      <c r="F29" s="447"/>
      <c r="G29" s="453"/>
      <c r="H29" s="452"/>
      <c r="I29" s="452"/>
      <c r="J29" s="452"/>
      <c r="K29" s="450"/>
      <c r="L29" s="450"/>
      <c r="M29" s="450"/>
      <c r="N29" s="451"/>
      <c r="O29" s="73" t="e">
        <f t="shared" si="0"/>
        <v>#VALUE!</v>
      </c>
      <c r="P29" s="73" t="e">
        <f t="shared" si="1"/>
        <v>#VALUE!</v>
      </c>
      <c r="Q29" s="74" t="e">
        <f t="shared" si="11"/>
        <v>#VALUE!</v>
      </c>
      <c r="R29" s="81"/>
      <c r="S29" s="75">
        <f t="shared" si="2"/>
        <v>0</v>
      </c>
      <c r="T29" s="82"/>
      <c r="U29" s="76">
        <f t="shared" si="3"/>
        <v>0</v>
      </c>
      <c r="V29" s="82"/>
      <c r="W29" s="76">
        <f t="shared" si="4"/>
        <v>0</v>
      </c>
      <c r="X29" s="76">
        <f t="shared" si="5"/>
        <v>0</v>
      </c>
      <c r="Y29" s="76">
        <f t="shared" si="6"/>
        <v>0</v>
      </c>
      <c r="Z29" s="77" t="e">
        <f t="shared" si="7"/>
        <v>#DIV/0!</v>
      </c>
      <c r="AA29" s="460"/>
      <c r="AB29" s="83"/>
      <c r="AC29" s="78">
        <f t="shared" si="8"/>
        <v>0</v>
      </c>
      <c r="AD29" s="79">
        <f t="shared" si="9"/>
        <v>0</v>
      </c>
      <c r="AE29" s="80">
        <f t="shared" si="10"/>
        <v>0</v>
      </c>
      <c r="AF29" s="464"/>
      <c r="AG29" s="462"/>
      <c r="AH29" s="452"/>
      <c r="AI29" s="452"/>
      <c r="AJ29" s="463"/>
      <c r="AK29" s="462"/>
      <c r="AL29" s="463"/>
      <c r="AM29" s="91"/>
      <c r="AN29" s="151"/>
      <c r="AO29" s="91"/>
      <c r="AP29" s="91"/>
      <c r="AQ29" s="152"/>
      <c r="AR29" s="153"/>
      <c r="AS29" s="154"/>
      <c r="AT29" s="472"/>
      <c r="AV29" s="413" t="str">
        <f>IF(총괄!$A$3="(","1",RIGHT(총괄!$A$3,LEN(총괄!$A$3)-FIND(":",총괄!$A$3)-1))</f>
        <v>승학터널 민간투자사업(1차:우선)</v>
      </c>
      <c r="AW29" s="413" t="s">
        <v>264</v>
      </c>
    </row>
    <row r="30" spans="1:49" ht="50.1" customHeight="1">
      <c r="A30" s="447"/>
      <c r="B30" s="447"/>
      <c r="C30" s="447"/>
      <c r="D30" s="457"/>
      <c r="E30" s="457"/>
      <c r="F30" s="447"/>
      <c r="G30" s="453"/>
      <c r="H30" s="452"/>
      <c r="I30" s="452"/>
      <c r="J30" s="452"/>
      <c r="K30" s="450"/>
      <c r="L30" s="450"/>
      <c r="M30" s="450"/>
      <c r="N30" s="451"/>
      <c r="O30" s="73" t="e">
        <f t="shared" si="0"/>
        <v>#VALUE!</v>
      </c>
      <c r="P30" s="73" t="e">
        <f t="shared" si="1"/>
        <v>#VALUE!</v>
      </c>
      <c r="Q30" s="74" t="e">
        <f t="shared" si="11"/>
        <v>#VALUE!</v>
      </c>
      <c r="R30" s="81"/>
      <c r="S30" s="75">
        <f t="shared" si="2"/>
        <v>0</v>
      </c>
      <c r="T30" s="82"/>
      <c r="U30" s="76">
        <f t="shared" si="3"/>
        <v>0</v>
      </c>
      <c r="V30" s="82"/>
      <c r="W30" s="76">
        <f t="shared" si="4"/>
        <v>0</v>
      </c>
      <c r="X30" s="76">
        <f t="shared" si="5"/>
        <v>0</v>
      </c>
      <c r="Y30" s="76">
        <f t="shared" si="6"/>
        <v>0</v>
      </c>
      <c r="Z30" s="77" t="e">
        <f t="shared" si="7"/>
        <v>#DIV/0!</v>
      </c>
      <c r="AA30" s="460"/>
      <c r="AB30" s="83"/>
      <c r="AC30" s="78">
        <f t="shared" si="8"/>
        <v>0</v>
      </c>
      <c r="AD30" s="79">
        <f t="shared" si="9"/>
        <v>0</v>
      </c>
      <c r="AE30" s="80">
        <f t="shared" si="10"/>
        <v>0</v>
      </c>
      <c r="AF30" s="464"/>
      <c r="AG30" s="462"/>
      <c r="AH30" s="452"/>
      <c r="AI30" s="452"/>
      <c r="AJ30" s="463"/>
      <c r="AK30" s="462"/>
      <c r="AL30" s="463"/>
      <c r="AM30" s="91"/>
      <c r="AN30" s="151"/>
      <c r="AO30" s="91"/>
      <c r="AP30" s="91"/>
      <c r="AQ30" s="152"/>
      <c r="AR30" s="153"/>
      <c r="AS30" s="154"/>
      <c r="AT30" s="472"/>
      <c r="AV30" s="413" t="str">
        <f>IF(총괄!$A$3="(","1",RIGHT(총괄!$A$3,LEN(총괄!$A$3)-FIND(":",총괄!$A$3)-1))</f>
        <v>승학터널 민간투자사업(1차:우선)</v>
      </c>
      <c r="AW30" s="413" t="s">
        <v>264</v>
      </c>
    </row>
    <row r="31" spans="1:49" ht="50.1" customHeight="1">
      <c r="A31" s="447"/>
      <c r="B31" s="447"/>
      <c r="C31" s="447"/>
      <c r="D31" s="457"/>
      <c r="E31" s="457"/>
      <c r="F31" s="447"/>
      <c r="G31" s="453"/>
      <c r="H31" s="452"/>
      <c r="I31" s="452"/>
      <c r="J31" s="452"/>
      <c r="K31" s="450"/>
      <c r="L31" s="450"/>
      <c r="M31" s="450"/>
      <c r="N31" s="451"/>
      <c r="O31" s="73" t="e">
        <f t="shared" si="0"/>
        <v>#VALUE!</v>
      </c>
      <c r="P31" s="73" t="e">
        <f t="shared" si="1"/>
        <v>#VALUE!</v>
      </c>
      <c r="Q31" s="74" t="e">
        <f t="shared" si="11"/>
        <v>#VALUE!</v>
      </c>
      <c r="R31" s="81"/>
      <c r="S31" s="75">
        <f t="shared" si="2"/>
        <v>0</v>
      </c>
      <c r="T31" s="82"/>
      <c r="U31" s="76">
        <f t="shared" si="3"/>
        <v>0</v>
      </c>
      <c r="V31" s="82"/>
      <c r="W31" s="76">
        <f t="shared" si="4"/>
        <v>0</v>
      </c>
      <c r="X31" s="76">
        <f t="shared" si="5"/>
        <v>0</v>
      </c>
      <c r="Y31" s="76">
        <f t="shared" si="6"/>
        <v>0</v>
      </c>
      <c r="Z31" s="77" t="e">
        <f t="shared" si="7"/>
        <v>#DIV/0!</v>
      </c>
      <c r="AA31" s="460"/>
      <c r="AB31" s="83"/>
      <c r="AC31" s="78">
        <f t="shared" si="8"/>
        <v>0</v>
      </c>
      <c r="AD31" s="79">
        <f t="shared" si="9"/>
        <v>0</v>
      </c>
      <c r="AE31" s="80">
        <f t="shared" si="10"/>
        <v>0</v>
      </c>
      <c r="AF31" s="464"/>
      <c r="AG31" s="462"/>
      <c r="AH31" s="452"/>
      <c r="AI31" s="452"/>
      <c r="AJ31" s="463"/>
      <c r="AK31" s="462"/>
      <c r="AL31" s="463"/>
      <c r="AM31" s="91"/>
      <c r="AN31" s="151"/>
      <c r="AO31" s="91"/>
      <c r="AP31" s="91"/>
      <c r="AQ31" s="152"/>
      <c r="AR31" s="153"/>
      <c r="AS31" s="154"/>
      <c r="AT31" s="472"/>
      <c r="AV31" s="413" t="str">
        <f>IF(총괄!$A$3="(","1",RIGHT(총괄!$A$3,LEN(총괄!$A$3)-FIND(":",총괄!$A$3)-1))</f>
        <v>승학터널 민간투자사업(1차:우선)</v>
      </c>
      <c r="AW31" s="413" t="s">
        <v>264</v>
      </c>
    </row>
    <row r="32" spans="1:49" ht="50.1" customHeight="1">
      <c r="A32" s="447"/>
      <c r="B32" s="447"/>
      <c r="C32" s="447"/>
      <c r="D32" s="457"/>
      <c r="E32" s="457"/>
      <c r="F32" s="447"/>
      <c r="G32" s="453"/>
      <c r="H32" s="452"/>
      <c r="I32" s="452"/>
      <c r="J32" s="452"/>
      <c r="K32" s="450"/>
      <c r="L32" s="450"/>
      <c r="M32" s="450"/>
      <c r="N32" s="451"/>
      <c r="O32" s="73" t="e">
        <f t="shared" si="0"/>
        <v>#VALUE!</v>
      </c>
      <c r="P32" s="73" t="e">
        <f t="shared" si="1"/>
        <v>#VALUE!</v>
      </c>
      <c r="Q32" s="74" t="e">
        <f t="shared" si="11"/>
        <v>#VALUE!</v>
      </c>
      <c r="R32" s="81"/>
      <c r="S32" s="75">
        <f t="shared" si="2"/>
        <v>0</v>
      </c>
      <c r="T32" s="82"/>
      <c r="U32" s="76">
        <f t="shared" si="3"/>
        <v>0</v>
      </c>
      <c r="V32" s="82"/>
      <c r="W32" s="76">
        <f t="shared" si="4"/>
        <v>0</v>
      </c>
      <c r="X32" s="76">
        <f t="shared" si="5"/>
        <v>0</v>
      </c>
      <c r="Y32" s="76">
        <f t="shared" si="6"/>
        <v>0</v>
      </c>
      <c r="Z32" s="77" t="e">
        <f t="shared" si="7"/>
        <v>#DIV/0!</v>
      </c>
      <c r="AA32" s="460"/>
      <c r="AB32" s="83"/>
      <c r="AC32" s="78">
        <f t="shared" si="8"/>
        <v>0</v>
      </c>
      <c r="AD32" s="79">
        <f t="shared" si="9"/>
        <v>0</v>
      </c>
      <c r="AE32" s="80">
        <f t="shared" si="10"/>
        <v>0</v>
      </c>
      <c r="AF32" s="464"/>
      <c r="AG32" s="462"/>
      <c r="AH32" s="452"/>
      <c r="AI32" s="452"/>
      <c r="AJ32" s="463"/>
      <c r="AK32" s="462"/>
      <c r="AL32" s="463"/>
      <c r="AM32" s="91"/>
      <c r="AN32" s="151"/>
      <c r="AO32" s="91"/>
      <c r="AP32" s="91"/>
      <c r="AQ32" s="152"/>
      <c r="AR32" s="153"/>
      <c r="AS32" s="154"/>
      <c r="AT32" s="472"/>
      <c r="AV32" s="413" t="str">
        <f>IF(총괄!$A$3="(","1",RIGHT(총괄!$A$3,LEN(총괄!$A$3)-FIND(":",총괄!$A$3)-1))</f>
        <v>승학터널 민간투자사업(1차:우선)</v>
      </c>
      <c r="AW32" s="413" t="s">
        <v>264</v>
      </c>
    </row>
    <row r="33" spans="1:49" ht="50.1" customHeight="1">
      <c r="A33" s="447"/>
      <c r="B33" s="447"/>
      <c r="C33" s="447"/>
      <c r="D33" s="457"/>
      <c r="E33" s="457"/>
      <c r="F33" s="447"/>
      <c r="G33" s="453"/>
      <c r="H33" s="452"/>
      <c r="I33" s="452"/>
      <c r="J33" s="452"/>
      <c r="K33" s="450"/>
      <c r="L33" s="450"/>
      <c r="M33" s="450"/>
      <c r="N33" s="451"/>
      <c r="O33" s="73" t="e">
        <f t="shared" si="0"/>
        <v>#VALUE!</v>
      </c>
      <c r="P33" s="73" t="e">
        <f t="shared" si="1"/>
        <v>#VALUE!</v>
      </c>
      <c r="Q33" s="74" t="e">
        <f t="shared" si="11"/>
        <v>#VALUE!</v>
      </c>
      <c r="R33" s="81"/>
      <c r="S33" s="75">
        <f t="shared" si="2"/>
        <v>0</v>
      </c>
      <c r="T33" s="82"/>
      <c r="U33" s="76">
        <f t="shared" si="3"/>
        <v>0</v>
      </c>
      <c r="V33" s="82"/>
      <c r="W33" s="76">
        <f t="shared" si="4"/>
        <v>0</v>
      </c>
      <c r="X33" s="76">
        <f t="shared" si="5"/>
        <v>0</v>
      </c>
      <c r="Y33" s="76">
        <f t="shared" si="6"/>
        <v>0</v>
      </c>
      <c r="Z33" s="77" t="e">
        <f t="shared" si="7"/>
        <v>#DIV/0!</v>
      </c>
      <c r="AA33" s="460"/>
      <c r="AB33" s="83"/>
      <c r="AC33" s="78">
        <f t="shared" si="8"/>
        <v>0</v>
      </c>
      <c r="AD33" s="79">
        <f t="shared" si="9"/>
        <v>0</v>
      </c>
      <c r="AE33" s="80">
        <f t="shared" si="10"/>
        <v>0</v>
      </c>
      <c r="AF33" s="464"/>
      <c r="AG33" s="462"/>
      <c r="AH33" s="452"/>
      <c r="AI33" s="452"/>
      <c r="AJ33" s="463"/>
      <c r="AK33" s="462"/>
      <c r="AL33" s="463"/>
      <c r="AM33" s="91"/>
      <c r="AN33" s="151"/>
      <c r="AO33" s="91"/>
      <c r="AP33" s="91"/>
      <c r="AQ33" s="152"/>
      <c r="AR33" s="153"/>
      <c r="AS33" s="154"/>
      <c r="AT33" s="472"/>
      <c r="AV33" s="413" t="str">
        <f>IF(총괄!$A$3="(","1",RIGHT(총괄!$A$3,LEN(총괄!$A$3)-FIND(":",총괄!$A$3)-1))</f>
        <v>승학터널 민간투자사업(1차:우선)</v>
      </c>
      <c r="AW33" s="413" t="s">
        <v>264</v>
      </c>
    </row>
    <row r="34" spans="1:49" ht="50.1" customHeight="1">
      <c r="A34" s="447"/>
      <c r="B34" s="447"/>
      <c r="C34" s="447"/>
      <c r="D34" s="457"/>
      <c r="E34" s="457"/>
      <c r="F34" s="447"/>
      <c r="G34" s="453"/>
      <c r="H34" s="452"/>
      <c r="I34" s="452"/>
      <c r="J34" s="452"/>
      <c r="K34" s="450"/>
      <c r="L34" s="450"/>
      <c r="M34" s="450"/>
      <c r="N34" s="451"/>
      <c r="O34" s="73" t="e">
        <f t="shared" si="0"/>
        <v>#VALUE!</v>
      </c>
      <c r="P34" s="73" t="e">
        <f t="shared" si="1"/>
        <v>#VALUE!</v>
      </c>
      <c r="Q34" s="74" t="e">
        <f t="shared" si="11"/>
        <v>#VALUE!</v>
      </c>
      <c r="R34" s="81"/>
      <c r="S34" s="75">
        <f t="shared" si="2"/>
        <v>0</v>
      </c>
      <c r="T34" s="82"/>
      <c r="U34" s="76">
        <f t="shared" si="3"/>
        <v>0</v>
      </c>
      <c r="V34" s="82"/>
      <c r="W34" s="76">
        <f t="shared" si="4"/>
        <v>0</v>
      </c>
      <c r="X34" s="76">
        <f t="shared" si="5"/>
        <v>0</v>
      </c>
      <c r="Y34" s="76">
        <f t="shared" si="6"/>
        <v>0</v>
      </c>
      <c r="Z34" s="77" t="e">
        <f t="shared" si="7"/>
        <v>#DIV/0!</v>
      </c>
      <c r="AA34" s="460"/>
      <c r="AB34" s="83"/>
      <c r="AC34" s="78">
        <f t="shared" si="8"/>
        <v>0</v>
      </c>
      <c r="AD34" s="79">
        <f t="shared" si="9"/>
        <v>0</v>
      </c>
      <c r="AE34" s="80">
        <f t="shared" si="10"/>
        <v>0</v>
      </c>
      <c r="AF34" s="464"/>
      <c r="AG34" s="462"/>
      <c r="AH34" s="452"/>
      <c r="AI34" s="452"/>
      <c r="AJ34" s="463"/>
      <c r="AK34" s="462"/>
      <c r="AL34" s="463"/>
      <c r="AM34" s="91"/>
      <c r="AN34" s="151"/>
      <c r="AO34" s="91"/>
      <c r="AP34" s="91"/>
      <c r="AQ34" s="152"/>
      <c r="AR34" s="153"/>
      <c r="AS34" s="154"/>
      <c r="AT34" s="472"/>
      <c r="AV34" s="413" t="str">
        <f>IF(총괄!$A$3="(","1",RIGHT(총괄!$A$3,LEN(총괄!$A$3)-FIND(":",총괄!$A$3)-1))</f>
        <v>승학터널 민간투자사업(1차:우선)</v>
      </c>
      <c r="AW34" s="413" t="s">
        <v>264</v>
      </c>
    </row>
    <row r="35" spans="1:49" ht="50.1" customHeight="1">
      <c r="A35" s="447"/>
      <c r="B35" s="447"/>
      <c r="C35" s="447"/>
      <c r="D35" s="457"/>
      <c r="E35" s="457"/>
      <c r="F35" s="447"/>
      <c r="G35" s="453"/>
      <c r="H35" s="452"/>
      <c r="I35" s="452"/>
      <c r="J35" s="452"/>
      <c r="K35" s="450"/>
      <c r="L35" s="450"/>
      <c r="M35" s="450"/>
      <c r="N35" s="451"/>
      <c r="O35" s="73" t="e">
        <f t="shared" si="0"/>
        <v>#VALUE!</v>
      </c>
      <c r="P35" s="73" t="e">
        <f t="shared" si="1"/>
        <v>#VALUE!</v>
      </c>
      <c r="Q35" s="74" t="e">
        <f t="shared" si="11"/>
        <v>#VALUE!</v>
      </c>
      <c r="R35" s="81"/>
      <c r="S35" s="75">
        <f t="shared" si="2"/>
        <v>0</v>
      </c>
      <c r="T35" s="82"/>
      <c r="U35" s="76">
        <f t="shared" si="3"/>
        <v>0</v>
      </c>
      <c r="V35" s="82"/>
      <c r="W35" s="76">
        <f t="shared" si="4"/>
        <v>0</v>
      </c>
      <c r="X35" s="76">
        <f t="shared" si="5"/>
        <v>0</v>
      </c>
      <c r="Y35" s="76">
        <f t="shared" si="6"/>
        <v>0</v>
      </c>
      <c r="Z35" s="77" t="e">
        <f t="shared" si="7"/>
        <v>#DIV/0!</v>
      </c>
      <c r="AA35" s="460"/>
      <c r="AB35" s="83"/>
      <c r="AC35" s="78">
        <f t="shared" si="8"/>
        <v>0</v>
      </c>
      <c r="AD35" s="79">
        <f t="shared" si="9"/>
        <v>0</v>
      </c>
      <c r="AE35" s="80">
        <f t="shared" si="10"/>
        <v>0</v>
      </c>
      <c r="AF35" s="464"/>
      <c r="AG35" s="462"/>
      <c r="AH35" s="452"/>
      <c r="AI35" s="452"/>
      <c r="AJ35" s="463"/>
      <c r="AK35" s="462"/>
      <c r="AL35" s="463"/>
      <c r="AM35" s="91"/>
      <c r="AN35" s="151"/>
      <c r="AO35" s="91"/>
      <c r="AP35" s="91"/>
      <c r="AQ35" s="152"/>
      <c r="AR35" s="153"/>
      <c r="AS35" s="154"/>
      <c r="AT35" s="472"/>
      <c r="AV35" s="413" t="str">
        <f>IF(총괄!$A$3="(","1",RIGHT(총괄!$A$3,LEN(총괄!$A$3)-FIND(":",총괄!$A$3)-1))</f>
        <v>승학터널 민간투자사업(1차:우선)</v>
      </c>
      <c r="AW35" s="413" t="s">
        <v>264</v>
      </c>
    </row>
    <row r="36" spans="1:49" ht="50.1" customHeight="1">
      <c r="A36" s="447"/>
      <c r="B36" s="447"/>
      <c r="C36" s="447"/>
      <c r="D36" s="457"/>
      <c r="E36" s="457"/>
      <c r="F36" s="447"/>
      <c r="G36" s="453"/>
      <c r="H36" s="452"/>
      <c r="I36" s="452"/>
      <c r="J36" s="452"/>
      <c r="K36" s="450"/>
      <c r="L36" s="450"/>
      <c r="M36" s="450"/>
      <c r="N36" s="451"/>
      <c r="O36" s="73" t="e">
        <f t="shared" si="0"/>
        <v>#VALUE!</v>
      </c>
      <c r="P36" s="73" t="e">
        <f t="shared" si="1"/>
        <v>#VALUE!</v>
      </c>
      <c r="Q36" s="74" t="e">
        <f t="shared" si="11"/>
        <v>#VALUE!</v>
      </c>
      <c r="R36" s="81"/>
      <c r="S36" s="75">
        <f t="shared" si="2"/>
        <v>0</v>
      </c>
      <c r="T36" s="82"/>
      <c r="U36" s="76">
        <f t="shared" si="3"/>
        <v>0</v>
      </c>
      <c r="V36" s="82"/>
      <c r="W36" s="76">
        <f t="shared" si="4"/>
        <v>0</v>
      </c>
      <c r="X36" s="76">
        <f t="shared" si="5"/>
        <v>0</v>
      </c>
      <c r="Y36" s="76">
        <f t="shared" si="6"/>
        <v>0</v>
      </c>
      <c r="Z36" s="77" t="e">
        <f t="shared" si="7"/>
        <v>#DIV/0!</v>
      </c>
      <c r="AA36" s="460"/>
      <c r="AB36" s="83"/>
      <c r="AC36" s="78">
        <f t="shared" si="8"/>
        <v>0</v>
      </c>
      <c r="AD36" s="79">
        <f t="shared" si="9"/>
        <v>0</v>
      </c>
      <c r="AE36" s="80">
        <f t="shared" si="10"/>
        <v>0</v>
      </c>
      <c r="AF36" s="464"/>
      <c r="AG36" s="462"/>
      <c r="AH36" s="452"/>
      <c r="AI36" s="452"/>
      <c r="AJ36" s="463"/>
      <c r="AK36" s="462"/>
      <c r="AL36" s="463"/>
      <c r="AM36" s="91"/>
      <c r="AN36" s="151"/>
      <c r="AO36" s="91"/>
      <c r="AP36" s="91"/>
      <c r="AQ36" s="152"/>
      <c r="AR36" s="153"/>
      <c r="AS36" s="154"/>
      <c r="AT36" s="472"/>
      <c r="AV36" s="413" t="str">
        <f>IF(총괄!$A$3="(","1",RIGHT(총괄!$A$3,LEN(총괄!$A$3)-FIND(":",총괄!$A$3)-1))</f>
        <v>승학터널 민간투자사업(1차:우선)</v>
      </c>
      <c r="AW36" s="413" t="s">
        <v>264</v>
      </c>
    </row>
    <row r="37" spans="1:49" ht="50.1" customHeight="1">
      <c r="A37" s="447"/>
      <c r="B37" s="447"/>
      <c r="C37" s="447"/>
      <c r="D37" s="457"/>
      <c r="E37" s="457"/>
      <c r="F37" s="447"/>
      <c r="G37" s="453"/>
      <c r="H37" s="452"/>
      <c r="I37" s="452"/>
      <c r="J37" s="452"/>
      <c r="K37" s="450"/>
      <c r="L37" s="450"/>
      <c r="M37" s="450"/>
      <c r="N37" s="451"/>
      <c r="O37" s="73" t="e">
        <f t="shared" si="0"/>
        <v>#VALUE!</v>
      </c>
      <c r="P37" s="73" t="e">
        <f t="shared" si="1"/>
        <v>#VALUE!</v>
      </c>
      <c r="Q37" s="74" t="e">
        <f t="shared" si="11"/>
        <v>#VALUE!</v>
      </c>
      <c r="R37" s="81"/>
      <c r="S37" s="75">
        <f t="shared" si="2"/>
        <v>0</v>
      </c>
      <c r="T37" s="82"/>
      <c r="U37" s="76">
        <f t="shared" si="3"/>
        <v>0</v>
      </c>
      <c r="V37" s="82"/>
      <c r="W37" s="76">
        <f t="shared" si="4"/>
        <v>0</v>
      </c>
      <c r="X37" s="76">
        <f t="shared" si="5"/>
        <v>0</v>
      </c>
      <c r="Y37" s="76">
        <f t="shared" si="6"/>
        <v>0</v>
      </c>
      <c r="Z37" s="77" t="e">
        <f t="shared" si="7"/>
        <v>#DIV/0!</v>
      </c>
      <c r="AA37" s="460"/>
      <c r="AB37" s="83"/>
      <c r="AC37" s="78">
        <f t="shared" si="8"/>
        <v>0</v>
      </c>
      <c r="AD37" s="79">
        <f t="shared" si="9"/>
        <v>0</v>
      </c>
      <c r="AE37" s="80">
        <f t="shared" si="10"/>
        <v>0</v>
      </c>
      <c r="AF37" s="464"/>
      <c r="AG37" s="462"/>
      <c r="AH37" s="452"/>
      <c r="AI37" s="452"/>
      <c r="AJ37" s="463"/>
      <c r="AK37" s="462"/>
      <c r="AL37" s="463"/>
      <c r="AM37" s="91"/>
      <c r="AN37" s="151"/>
      <c r="AO37" s="91"/>
      <c r="AP37" s="91"/>
      <c r="AQ37" s="152"/>
      <c r="AR37" s="153"/>
      <c r="AS37" s="154"/>
      <c r="AT37" s="472"/>
      <c r="AV37" s="413" t="str">
        <f>IF(총괄!$A$3="(","1",RIGHT(총괄!$A$3,LEN(총괄!$A$3)-FIND(":",총괄!$A$3)-1))</f>
        <v>승학터널 민간투자사업(1차:우선)</v>
      </c>
      <c r="AW37" s="413" t="s">
        <v>264</v>
      </c>
    </row>
    <row r="38" spans="1:49" ht="50.1" customHeight="1">
      <c r="A38" s="447"/>
      <c r="B38" s="447"/>
      <c r="C38" s="447"/>
      <c r="D38" s="457"/>
      <c r="E38" s="457"/>
      <c r="F38" s="447"/>
      <c r="G38" s="453"/>
      <c r="H38" s="452"/>
      <c r="I38" s="452"/>
      <c r="J38" s="452"/>
      <c r="K38" s="450"/>
      <c r="L38" s="450"/>
      <c r="M38" s="450"/>
      <c r="N38" s="451"/>
      <c r="O38" s="73" t="e">
        <f t="shared" si="0"/>
        <v>#VALUE!</v>
      </c>
      <c r="P38" s="73" t="e">
        <f t="shared" si="1"/>
        <v>#VALUE!</v>
      </c>
      <c r="Q38" s="74" t="e">
        <f t="shared" si="11"/>
        <v>#VALUE!</v>
      </c>
      <c r="R38" s="81"/>
      <c r="S38" s="75">
        <f t="shared" si="2"/>
        <v>0</v>
      </c>
      <c r="T38" s="82"/>
      <c r="U38" s="76">
        <f t="shared" si="3"/>
        <v>0</v>
      </c>
      <c r="V38" s="82"/>
      <c r="W38" s="76">
        <f t="shared" si="4"/>
        <v>0</v>
      </c>
      <c r="X38" s="76">
        <f t="shared" si="5"/>
        <v>0</v>
      </c>
      <c r="Y38" s="76">
        <f t="shared" si="6"/>
        <v>0</v>
      </c>
      <c r="Z38" s="77" t="e">
        <f t="shared" si="7"/>
        <v>#DIV/0!</v>
      </c>
      <c r="AA38" s="460"/>
      <c r="AB38" s="83"/>
      <c r="AC38" s="78">
        <f t="shared" si="8"/>
        <v>0</v>
      </c>
      <c r="AD38" s="79">
        <f t="shared" si="9"/>
        <v>0</v>
      </c>
      <c r="AE38" s="80">
        <f t="shared" si="10"/>
        <v>0</v>
      </c>
      <c r="AF38" s="464"/>
      <c r="AG38" s="462"/>
      <c r="AH38" s="452"/>
      <c r="AI38" s="452"/>
      <c r="AJ38" s="463"/>
      <c r="AK38" s="462"/>
      <c r="AL38" s="463"/>
      <c r="AM38" s="91"/>
      <c r="AN38" s="151"/>
      <c r="AO38" s="91"/>
      <c r="AP38" s="91"/>
      <c r="AQ38" s="152"/>
      <c r="AR38" s="153"/>
      <c r="AS38" s="154"/>
      <c r="AT38" s="472"/>
      <c r="AV38" s="413" t="str">
        <f>IF(총괄!$A$3="(","1",RIGHT(총괄!$A$3,LEN(총괄!$A$3)-FIND(":",총괄!$A$3)-1))</f>
        <v>승학터널 민간투자사업(1차:우선)</v>
      </c>
      <c r="AW38" s="413" t="s">
        <v>264</v>
      </c>
    </row>
    <row r="39" spans="1:49" ht="50.1" customHeight="1">
      <c r="A39" s="447"/>
      <c r="B39" s="447"/>
      <c r="C39" s="447"/>
      <c r="D39" s="457"/>
      <c r="E39" s="457"/>
      <c r="F39" s="447"/>
      <c r="G39" s="453"/>
      <c r="H39" s="452"/>
      <c r="I39" s="452"/>
      <c r="J39" s="452"/>
      <c r="K39" s="450"/>
      <c r="L39" s="450"/>
      <c r="M39" s="450"/>
      <c r="N39" s="451"/>
      <c r="O39" s="73" t="e">
        <f t="shared" si="0"/>
        <v>#VALUE!</v>
      </c>
      <c r="P39" s="73" t="e">
        <f t="shared" si="1"/>
        <v>#VALUE!</v>
      </c>
      <c r="Q39" s="74" t="e">
        <f t="shared" si="11"/>
        <v>#VALUE!</v>
      </c>
      <c r="R39" s="81"/>
      <c r="S39" s="75">
        <f t="shared" si="2"/>
        <v>0</v>
      </c>
      <c r="T39" s="82"/>
      <c r="U39" s="76">
        <f t="shared" si="3"/>
        <v>0</v>
      </c>
      <c r="V39" s="82"/>
      <c r="W39" s="76">
        <f t="shared" si="4"/>
        <v>0</v>
      </c>
      <c r="X39" s="76">
        <f t="shared" si="5"/>
        <v>0</v>
      </c>
      <c r="Y39" s="76">
        <f t="shared" si="6"/>
        <v>0</v>
      </c>
      <c r="Z39" s="77" t="e">
        <f t="shared" si="7"/>
        <v>#DIV/0!</v>
      </c>
      <c r="AA39" s="460"/>
      <c r="AB39" s="83"/>
      <c r="AC39" s="78">
        <f t="shared" si="8"/>
        <v>0</v>
      </c>
      <c r="AD39" s="79">
        <f t="shared" si="9"/>
        <v>0</v>
      </c>
      <c r="AE39" s="80">
        <f t="shared" si="10"/>
        <v>0</v>
      </c>
      <c r="AF39" s="464"/>
      <c r="AG39" s="462"/>
      <c r="AH39" s="452"/>
      <c r="AI39" s="452"/>
      <c r="AJ39" s="463"/>
      <c r="AK39" s="462"/>
      <c r="AL39" s="463"/>
      <c r="AM39" s="91"/>
      <c r="AN39" s="151"/>
      <c r="AO39" s="91"/>
      <c r="AP39" s="91"/>
      <c r="AQ39" s="152"/>
      <c r="AR39" s="153"/>
      <c r="AS39" s="154"/>
      <c r="AT39" s="472"/>
      <c r="AV39" s="413" t="str">
        <f>IF(총괄!$A$3="(","1",RIGHT(총괄!$A$3,LEN(총괄!$A$3)-FIND(":",총괄!$A$3)-1))</f>
        <v>승학터널 민간투자사업(1차:우선)</v>
      </c>
      <c r="AW39" s="413" t="s">
        <v>264</v>
      </c>
    </row>
    <row r="40" spans="1:49" s="1" customFormat="1" ht="50.1" customHeight="1">
      <c r="A40" s="447"/>
      <c r="B40" s="447"/>
      <c r="C40" s="447"/>
      <c r="D40" s="457"/>
      <c r="E40" s="457"/>
      <c r="F40" s="447"/>
      <c r="G40" s="453"/>
      <c r="H40" s="452"/>
      <c r="I40" s="452"/>
      <c r="J40" s="452"/>
      <c r="K40" s="454"/>
      <c r="L40" s="450"/>
      <c r="M40" s="450"/>
      <c r="N40" s="451"/>
      <c r="O40" s="73" t="e">
        <f t="shared" si="0"/>
        <v>#VALUE!</v>
      </c>
      <c r="P40" s="73" t="e">
        <f t="shared" si="1"/>
        <v>#VALUE!</v>
      </c>
      <c r="Q40" s="74" t="e">
        <f t="shared" si="11"/>
        <v>#VALUE!</v>
      </c>
      <c r="R40" s="81"/>
      <c r="S40" s="75">
        <f t="shared" si="2"/>
        <v>0</v>
      </c>
      <c r="T40" s="82"/>
      <c r="U40" s="76">
        <f t="shared" si="3"/>
        <v>0</v>
      </c>
      <c r="V40" s="82"/>
      <c r="W40" s="76">
        <f t="shared" si="4"/>
        <v>0</v>
      </c>
      <c r="X40" s="76">
        <f t="shared" si="5"/>
        <v>0</v>
      </c>
      <c r="Y40" s="76">
        <f t="shared" si="6"/>
        <v>0</v>
      </c>
      <c r="Z40" s="77" t="e">
        <f t="shared" si="7"/>
        <v>#DIV/0!</v>
      </c>
      <c r="AA40" s="460"/>
      <c r="AB40" s="83"/>
      <c r="AC40" s="78">
        <f t="shared" si="8"/>
        <v>0</v>
      </c>
      <c r="AD40" s="79">
        <f t="shared" si="9"/>
        <v>0</v>
      </c>
      <c r="AE40" s="80">
        <f t="shared" si="10"/>
        <v>0</v>
      </c>
      <c r="AF40" s="464"/>
      <c r="AG40" s="462"/>
      <c r="AH40" s="452"/>
      <c r="AI40" s="452"/>
      <c r="AJ40" s="463"/>
      <c r="AK40" s="462"/>
      <c r="AL40" s="463"/>
      <c r="AM40" s="91"/>
      <c r="AN40" s="151"/>
      <c r="AO40" s="91"/>
      <c r="AP40" s="91"/>
      <c r="AQ40" s="152"/>
      <c r="AR40" s="153"/>
      <c r="AS40" s="155"/>
      <c r="AT40" s="472"/>
      <c r="AV40" s="413" t="str">
        <f>IF(총괄!$A$3="(","1",RIGHT(총괄!$A$3,LEN(총괄!$A$3)-FIND(":",총괄!$A$3)-1))</f>
        <v>승학터널 민간투자사업(1차:우선)</v>
      </c>
      <c r="AW40" s="413" t="s">
        <v>264</v>
      </c>
    </row>
    <row r="41" spans="1:49" s="1" customFormat="1" ht="50.1" customHeight="1">
      <c r="A41" s="447"/>
      <c r="B41" s="447"/>
      <c r="C41" s="447"/>
      <c r="D41" s="457"/>
      <c r="E41" s="457"/>
      <c r="F41" s="447"/>
      <c r="G41" s="453"/>
      <c r="H41" s="452"/>
      <c r="I41" s="452"/>
      <c r="J41" s="452"/>
      <c r="K41" s="450"/>
      <c r="L41" s="450"/>
      <c r="M41" s="450"/>
      <c r="N41" s="451"/>
      <c r="O41" s="73" t="e">
        <f t="shared" si="0"/>
        <v>#VALUE!</v>
      </c>
      <c r="P41" s="73" t="e">
        <f t="shared" si="1"/>
        <v>#VALUE!</v>
      </c>
      <c r="Q41" s="74" t="e">
        <f t="shared" si="11"/>
        <v>#VALUE!</v>
      </c>
      <c r="R41" s="81"/>
      <c r="S41" s="75">
        <f t="shared" si="2"/>
        <v>0</v>
      </c>
      <c r="T41" s="82"/>
      <c r="U41" s="76">
        <f t="shared" si="3"/>
        <v>0</v>
      </c>
      <c r="V41" s="82"/>
      <c r="W41" s="76">
        <f t="shared" si="4"/>
        <v>0</v>
      </c>
      <c r="X41" s="76">
        <f t="shared" si="5"/>
        <v>0</v>
      </c>
      <c r="Y41" s="76">
        <f t="shared" si="6"/>
        <v>0</v>
      </c>
      <c r="Z41" s="77" t="e">
        <f t="shared" si="7"/>
        <v>#DIV/0!</v>
      </c>
      <c r="AA41" s="460"/>
      <c r="AB41" s="83"/>
      <c r="AC41" s="78">
        <f t="shared" si="8"/>
        <v>0</v>
      </c>
      <c r="AD41" s="79">
        <f t="shared" si="9"/>
        <v>0</v>
      </c>
      <c r="AE41" s="80">
        <f t="shared" si="10"/>
        <v>0</v>
      </c>
      <c r="AF41" s="464"/>
      <c r="AG41" s="462"/>
      <c r="AH41" s="452"/>
      <c r="AI41" s="452"/>
      <c r="AJ41" s="463"/>
      <c r="AK41" s="462"/>
      <c r="AL41" s="463"/>
      <c r="AM41" s="91"/>
      <c r="AN41" s="156"/>
      <c r="AO41" s="91"/>
      <c r="AP41" s="91"/>
      <c r="AQ41" s="152"/>
      <c r="AR41" s="153"/>
      <c r="AS41" s="154"/>
      <c r="AT41" s="476"/>
      <c r="AV41" s="413" t="str">
        <f>IF(총괄!$A$3="(","1",RIGHT(총괄!$A$3,LEN(총괄!$A$3)-FIND(":",총괄!$A$3)-1))</f>
        <v>승학터널 민간투자사업(1차:우선)</v>
      </c>
      <c r="AW41" s="413" t="s">
        <v>264</v>
      </c>
    </row>
    <row r="42" spans="1:49" s="1" customFormat="1" ht="50.1" customHeight="1">
      <c r="A42" s="447"/>
      <c r="B42" s="447"/>
      <c r="C42" s="447"/>
      <c r="D42" s="457"/>
      <c r="E42" s="457"/>
      <c r="F42" s="447"/>
      <c r="G42" s="453"/>
      <c r="H42" s="452"/>
      <c r="I42" s="452"/>
      <c r="J42" s="452"/>
      <c r="K42" s="450"/>
      <c r="L42" s="450"/>
      <c r="M42" s="450"/>
      <c r="N42" s="451"/>
      <c r="O42" s="73" t="e">
        <f t="shared" si="0"/>
        <v>#VALUE!</v>
      </c>
      <c r="P42" s="73" t="e">
        <f t="shared" si="1"/>
        <v>#VALUE!</v>
      </c>
      <c r="Q42" s="74" t="e">
        <f t="shared" si="11"/>
        <v>#VALUE!</v>
      </c>
      <c r="R42" s="81"/>
      <c r="S42" s="75">
        <f t="shared" si="2"/>
        <v>0</v>
      </c>
      <c r="T42" s="82"/>
      <c r="U42" s="76">
        <f t="shared" si="3"/>
        <v>0</v>
      </c>
      <c r="V42" s="82"/>
      <c r="W42" s="76">
        <f t="shared" si="4"/>
        <v>0</v>
      </c>
      <c r="X42" s="76">
        <f t="shared" si="5"/>
        <v>0</v>
      </c>
      <c r="Y42" s="76">
        <f t="shared" si="6"/>
        <v>0</v>
      </c>
      <c r="Z42" s="77" t="e">
        <f t="shared" si="7"/>
        <v>#DIV/0!</v>
      </c>
      <c r="AA42" s="460"/>
      <c r="AB42" s="83"/>
      <c r="AC42" s="78">
        <f t="shared" si="8"/>
        <v>0</v>
      </c>
      <c r="AD42" s="79">
        <f t="shared" si="9"/>
        <v>0</v>
      </c>
      <c r="AE42" s="80">
        <f t="shared" si="10"/>
        <v>0</v>
      </c>
      <c r="AF42" s="461"/>
      <c r="AG42" s="462"/>
      <c r="AH42" s="452"/>
      <c r="AI42" s="452"/>
      <c r="AJ42" s="467"/>
      <c r="AK42" s="468"/>
      <c r="AL42" s="468"/>
      <c r="AM42" s="91"/>
      <c r="AN42" s="156"/>
      <c r="AO42" s="91"/>
      <c r="AP42" s="91"/>
      <c r="AQ42" s="152"/>
      <c r="AR42" s="153"/>
      <c r="AS42" s="154"/>
      <c r="AT42" s="477"/>
      <c r="AV42" s="413" t="str">
        <f>IF(총괄!$A$3="(","1",RIGHT(총괄!$A$3,LEN(총괄!$A$3)-FIND(":",총괄!$A$3)-1))</f>
        <v>승학터널 민간투자사업(1차:우선)</v>
      </c>
      <c r="AW42" s="413" t="s">
        <v>264</v>
      </c>
    </row>
    <row r="43" spans="1:49" s="1" customFormat="1" ht="50.1" customHeight="1">
      <c r="A43" s="447"/>
      <c r="B43" s="447"/>
      <c r="C43" s="447"/>
      <c r="D43" s="457"/>
      <c r="E43" s="457"/>
      <c r="F43" s="447"/>
      <c r="G43" s="453"/>
      <c r="H43" s="452"/>
      <c r="I43" s="452"/>
      <c r="J43" s="452"/>
      <c r="K43" s="450"/>
      <c r="L43" s="450"/>
      <c r="M43" s="450"/>
      <c r="N43" s="451"/>
      <c r="O43" s="73" t="e">
        <f t="shared" si="0"/>
        <v>#VALUE!</v>
      </c>
      <c r="P43" s="73" t="e">
        <f t="shared" si="1"/>
        <v>#VALUE!</v>
      </c>
      <c r="Q43" s="74" t="e">
        <f t="shared" si="11"/>
        <v>#VALUE!</v>
      </c>
      <c r="R43" s="81"/>
      <c r="S43" s="75">
        <f t="shared" si="2"/>
        <v>0</v>
      </c>
      <c r="T43" s="82"/>
      <c r="U43" s="76">
        <f t="shared" si="3"/>
        <v>0</v>
      </c>
      <c r="V43" s="82"/>
      <c r="W43" s="76">
        <f t="shared" si="4"/>
        <v>0</v>
      </c>
      <c r="X43" s="76">
        <f t="shared" si="5"/>
        <v>0</v>
      </c>
      <c r="Y43" s="76">
        <f t="shared" si="6"/>
        <v>0</v>
      </c>
      <c r="Z43" s="77" t="e">
        <f t="shared" si="7"/>
        <v>#DIV/0!</v>
      </c>
      <c r="AA43" s="460"/>
      <c r="AB43" s="83"/>
      <c r="AC43" s="78">
        <f t="shared" si="8"/>
        <v>0</v>
      </c>
      <c r="AD43" s="79">
        <f t="shared" si="9"/>
        <v>0</v>
      </c>
      <c r="AE43" s="80">
        <f t="shared" si="10"/>
        <v>0</v>
      </c>
      <c r="AF43" s="461"/>
      <c r="AG43" s="462"/>
      <c r="AH43" s="452"/>
      <c r="AI43" s="452"/>
      <c r="AJ43" s="463"/>
      <c r="AK43" s="462"/>
      <c r="AL43" s="463"/>
      <c r="AM43" s="91"/>
      <c r="AN43" s="156"/>
      <c r="AO43" s="91"/>
      <c r="AP43" s="91"/>
      <c r="AQ43" s="152"/>
      <c r="AR43" s="153"/>
      <c r="AS43" s="154"/>
      <c r="AT43" s="476"/>
      <c r="AV43" s="413" t="str">
        <f>IF(총괄!$A$3="(","1",RIGHT(총괄!$A$3,LEN(총괄!$A$3)-FIND(":",총괄!$A$3)-1))</f>
        <v>승학터널 민간투자사업(1차:우선)</v>
      </c>
      <c r="AW43" s="413" t="s">
        <v>264</v>
      </c>
    </row>
    <row r="44" spans="1:49" s="1" customFormat="1" ht="50.1" customHeight="1">
      <c r="A44" s="447"/>
      <c r="B44" s="447"/>
      <c r="C44" s="447"/>
      <c r="D44" s="457"/>
      <c r="E44" s="457"/>
      <c r="F44" s="447"/>
      <c r="G44" s="459"/>
      <c r="H44" s="449"/>
      <c r="I44" s="449"/>
      <c r="J44" s="449"/>
      <c r="K44" s="450"/>
      <c r="L44" s="450"/>
      <c r="M44" s="450"/>
      <c r="N44" s="451"/>
      <c r="O44" s="73" t="e">
        <f t="shared" si="0"/>
        <v>#VALUE!</v>
      </c>
      <c r="P44" s="73" t="e">
        <f t="shared" si="1"/>
        <v>#VALUE!</v>
      </c>
      <c r="Q44" s="74" t="e">
        <f t="shared" si="11"/>
        <v>#VALUE!</v>
      </c>
      <c r="R44" s="81"/>
      <c r="S44" s="75">
        <f t="shared" si="2"/>
        <v>0</v>
      </c>
      <c r="T44" s="82"/>
      <c r="U44" s="76">
        <f t="shared" si="3"/>
        <v>0</v>
      </c>
      <c r="V44" s="82"/>
      <c r="W44" s="76">
        <f t="shared" si="4"/>
        <v>0</v>
      </c>
      <c r="X44" s="76">
        <f t="shared" si="5"/>
        <v>0</v>
      </c>
      <c r="Y44" s="76">
        <f t="shared" si="6"/>
        <v>0</v>
      </c>
      <c r="Z44" s="77" t="e">
        <f t="shared" si="7"/>
        <v>#DIV/0!</v>
      </c>
      <c r="AA44" s="460"/>
      <c r="AB44" s="83"/>
      <c r="AC44" s="78">
        <f t="shared" si="8"/>
        <v>0</v>
      </c>
      <c r="AD44" s="79">
        <f t="shared" si="9"/>
        <v>0</v>
      </c>
      <c r="AE44" s="80">
        <f t="shared" si="10"/>
        <v>0</v>
      </c>
      <c r="AF44" s="461"/>
      <c r="AG44" s="462"/>
      <c r="AH44" s="452"/>
      <c r="AI44" s="452"/>
      <c r="AJ44" s="463"/>
      <c r="AK44" s="462"/>
      <c r="AL44" s="463"/>
      <c r="AM44" s="91"/>
      <c r="AN44" s="151"/>
      <c r="AO44" s="91"/>
      <c r="AP44" s="91"/>
      <c r="AQ44" s="152"/>
      <c r="AR44" s="153"/>
      <c r="AS44" s="154"/>
      <c r="AT44" s="472"/>
      <c r="AV44" s="413" t="str">
        <f>IF(총괄!$A$3="(","1",RIGHT(총괄!$A$3,LEN(총괄!$A$3)-FIND(":",총괄!$A$3)-1))</f>
        <v>승학터널 민간투자사업(1차:우선)</v>
      </c>
      <c r="AW44" s="413" t="s">
        <v>264</v>
      </c>
    </row>
    <row r="45" spans="1:49" s="1" customFormat="1" ht="50.1" customHeight="1">
      <c r="A45" s="447"/>
      <c r="B45" s="447"/>
      <c r="C45" s="447"/>
      <c r="D45" s="457"/>
      <c r="E45" s="457"/>
      <c r="F45" s="447"/>
      <c r="G45" s="459"/>
      <c r="H45" s="449"/>
      <c r="I45" s="449"/>
      <c r="J45" s="449"/>
      <c r="K45" s="450"/>
      <c r="L45" s="450"/>
      <c r="M45" s="450"/>
      <c r="N45" s="451"/>
      <c r="O45" s="73" t="e">
        <f t="shared" si="0"/>
        <v>#VALUE!</v>
      </c>
      <c r="P45" s="73" t="e">
        <f t="shared" si="1"/>
        <v>#VALUE!</v>
      </c>
      <c r="Q45" s="74" t="e">
        <f t="shared" si="11"/>
        <v>#VALUE!</v>
      </c>
      <c r="R45" s="81"/>
      <c r="S45" s="75">
        <f t="shared" si="2"/>
        <v>0</v>
      </c>
      <c r="T45" s="82"/>
      <c r="U45" s="76">
        <f t="shared" si="3"/>
        <v>0</v>
      </c>
      <c r="V45" s="82"/>
      <c r="W45" s="76">
        <f t="shared" si="4"/>
        <v>0</v>
      </c>
      <c r="X45" s="76">
        <f t="shared" si="5"/>
        <v>0</v>
      </c>
      <c r="Y45" s="76">
        <f t="shared" si="6"/>
        <v>0</v>
      </c>
      <c r="Z45" s="77" t="e">
        <f t="shared" si="7"/>
        <v>#DIV/0!</v>
      </c>
      <c r="AA45" s="460"/>
      <c r="AB45" s="83"/>
      <c r="AC45" s="78">
        <f t="shared" si="8"/>
        <v>0</v>
      </c>
      <c r="AD45" s="79">
        <f t="shared" si="9"/>
        <v>0</v>
      </c>
      <c r="AE45" s="80">
        <f t="shared" si="10"/>
        <v>0</v>
      </c>
      <c r="AF45" s="461"/>
      <c r="AG45" s="462"/>
      <c r="AH45" s="452"/>
      <c r="AI45" s="452"/>
      <c r="AJ45" s="463"/>
      <c r="AK45" s="462"/>
      <c r="AL45" s="463"/>
      <c r="AM45" s="91"/>
      <c r="AN45" s="151"/>
      <c r="AO45" s="91"/>
      <c r="AP45" s="91"/>
      <c r="AQ45" s="152"/>
      <c r="AR45" s="153"/>
      <c r="AS45" s="154"/>
      <c r="AT45" s="472"/>
      <c r="AV45" s="413" t="str">
        <f>IF(총괄!$A$3="(","1",RIGHT(총괄!$A$3,LEN(총괄!$A$3)-FIND(":",총괄!$A$3)-1))</f>
        <v>승학터널 민간투자사업(1차:우선)</v>
      </c>
      <c r="AW45" s="413" t="s">
        <v>264</v>
      </c>
    </row>
    <row r="46" spans="1:49" s="1" customFormat="1" ht="50.1" customHeight="1">
      <c r="A46" s="447"/>
      <c r="B46" s="447"/>
      <c r="C46" s="447"/>
      <c r="D46" s="457"/>
      <c r="E46" s="457"/>
      <c r="F46" s="447"/>
      <c r="G46" s="453"/>
      <c r="H46" s="452"/>
      <c r="I46" s="452"/>
      <c r="J46" s="452"/>
      <c r="K46" s="450"/>
      <c r="L46" s="450"/>
      <c r="M46" s="450"/>
      <c r="N46" s="451"/>
      <c r="O46" s="73" t="e">
        <f t="shared" si="0"/>
        <v>#VALUE!</v>
      </c>
      <c r="P46" s="73" t="e">
        <f t="shared" si="1"/>
        <v>#VALUE!</v>
      </c>
      <c r="Q46" s="74" t="e">
        <f t="shared" si="11"/>
        <v>#VALUE!</v>
      </c>
      <c r="R46" s="81"/>
      <c r="S46" s="75">
        <f t="shared" si="2"/>
        <v>0</v>
      </c>
      <c r="T46" s="82"/>
      <c r="U46" s="76">
        <f t="shared" si="3"/>
        <v>0</v>
      </c>
      <c r="V46" s="82"/>
      <c r="W46" s="76">
        <f t="shared" si="4"/>
        <v>0</v>
      </c>
      <c r="X46" s="76">
        <f t="shared" si="5"/>
        <v>0</v>
      </c>
      <c r="Y46" s="76">
        <f t="shared" si="6"/>
        <v>0</v>
      </c>
      <c r="Z46" s="77" t="e">
        <f t="shared" si="7"/>
        <v>#DIV/0!</v>
      </c>
      <c r="AA46" s="460"/>
      <c r="AB46" s="83"/>
      <c r="AC46" s="78">
        <f t="shared" si="8"/>
        <v>0</v>
      </c>
      <c r="AD46" s="79">
        <f t="shared" si="9"/>
        <v>0</v>
      </c>
      <c r="AE46" s="80">
        <f t="shared" si="10"/>
        <v>0</v>
      </c>
      <c r="AF46" s="461"/>
      <c r="AG46" s="462"/>
      <c r="AH46" s="452"/>
      <c r="AI46" s="452"/>
      <c r="AJ46" s="463"/>
      <c r="AK46" s="462"/>
      <c r="AL46" s="463"/>
      <c r="AM46" s="91"/>
      <c r="AN46" s="151"/>
      <c r="AO46" s="91"/>
      <c r="AP46" s="91"/>
      <c r="AQ46" s="152"/>
      <c r="AR46" s="153"/>
      <c r="AS46" s="154"/>
      <c r="AT46" s="472"/>
      <c r="AV46" s="413" t="str">
        <f>IF(총괄!$A$3="(","1",RIGHT(총괄!$A$3,LEN(총괄!$A$3)-FIND(":",총괄!$A$3)-1))</f>
        <v>승학터널 민간투자사업(1차:우선)</v>
      </c>
      <c r="AW46" s="413" t="s">
        <v>264</v>
      </c>
    </row>
    <row r="47" spans="1:49" s="1" customFormat="1" ht="50.1" customHeight="1">
      <c r="A47" s="447"/>
      <c r="B47" s="447"/>
      <c r="C47" s="447"/>
      <c r="D47" s="457"/>
      <c r="E47" s="457"/>
      <c r="F47" s="447"/>
      <c r="G47" s="459"/>
      <c r="H47" s="449"/>
      <c r="I47" s="449"/>
      <c r="J47" s="449"/>
      <c r="K47" s="450"/>
      <c r="L47" s="450"/>
      <c r="M47" s="450"/>
      <c r="N47" s="451"/>
      <c r="O47" s="73" t="e">
        <f t="shared" si="0"/>
        <v>#VALUE!</v>
      </c>
      <c r="P47" s="73" t="e">
        <f t="shared" si="1"/>
        <v>#VALUE!</v>
      </c>
      <c r="Q47" s="74" t="e">
        <f t="shared" si="11"/>
        <v>#VALUE!</v>
      </c>
      <c r="R47" s="81"/>
      <c r="S47" s="75">
        <f t="shared" si="2"/>
        <v>0</v>
      </c>
      <c r="T47" s="82"/>
      <c r="U47" s="76">
        <f t="shared" si="3"/>
        <v>0</v>
      </c>
      <c r="V47" s="82"/>
      <c r="W47" s="76">
        <f t="shared" si="4"/>
        <v>0</v>
      </c>
      <c r="X47" s="76">
        <f t="shared" si="5"/>
        <v>0</v>
      </c>
      <c r="Y47" s="76">
        <f t="shared" si="6"/>
        <v>0</v>
      </c>
      <c r="Z47" s="77" t="e">
        <f t="shared" si="7"/>
        <v>#DIV/0!</v>
      </c>
      <c r="AA47" s="460"/>
      <c r="AB47" s="83"/>
      <c r="AC47" s="78">
        <f t="shared" si="8"/>
        <v>0</v>
      </c>
      <c r="AD47" s="79">
        <f t="shared" si="9"/>
        <v>0</v>
      </c>
      <c r="AE47" s="80">
        <f t="shared" si="10"/>
        <v>0</v>
      </c>
      <c r="AF47" s="469"/>
      <c r="AG47" s="462"/>
      <c r="AH47" s="452"/>
      <c r="AI47" s="452"/>
      <c r="AJ47" s="463"/>
      <c r="AK47" s="462"/>
      <c r="AL47" s="463"/>
      <c r="AM47" s="91"/>
      <c r="AN47" s="151"/>
      <c r="AO47" s="91"/>
      <c r="AP47" s="91"/>
      <c r="AQ47" s="152"/>
      <c r="AR47" s="153"/>
      <c r="AS47" s="154"/>
      <c r="AT47" s="472"/>
      <c r="AV47" s="413" t="str">
        <f>IF(총괄!$A$3="(","1",RIGHT(총괄!$A$3,LEN(총괄!$A$3)-FIND(":",총괄!$A$3)-1))</f>
        <v>승학터널 민간투자사업(1차:우선)</v>
      </c>
      <c r="AW47" s="413" t="s">
        <v>264</v>
      </c>
    </row>
    <row r="48" spans="1:49" s="1" customFormat="1" ht="50.1" customHeight="1">
      <c r="A48" s="447"/>
      <c r="B48" s="447"/>
      <c r="C48" s="447"/>
      <c r="D48" s="457"/>
      <c r="E48" s="457"/>
      <c r="F48" s="447"/>
      <c r="G48" s="459"/>
      <c r="H48" s="449"/>
      <c r="I48" s="449"/>
      <c r="J48" s="449"/>
      <c r="K48" s="450"/>
      <c r="L48" s="450"/>
      <c r="M48" s="450"/>
      <c r="N48" s="451"/>
      <c r="O48" s="73" t="e">
        <f t="shared" si="0"/>
        <v>#VALUE!</v>
      </c>
      <c r="P48" s="73" t="e">
        <f t="shared" si="1"/>
        <v>#VALUE!</v>
      </c>
      <c r="Q48" s="74" t="e">
        <f t="shared" si="11"/>
        <v>#VALUE!</v>
      </c>
      <c r="R48" s="81"/>
      <c r="S48" s="75">
        <f t="shared" si="2"/>
        <v>0</v>
      </c>
      <c r="T48" s="82"/>
      <c r="U48" s="76">
        <f t="shared" si="3"/>
        <v>0</v>
      </c>
      <c r="V48" s="82"/>
      <c r="W48" s="76">
        <f t="shared" si="4"/>
        <v>0</v>
      </c>
      <c r="X48" s="76">
        <f t="shared" si="5"/>
        <v>0</v>
      </c>
      <c r="Y48" s="76">
        <f t="shared" si="6"/>
        <v>0</v>
      </c>
      <c r="Z48" s="77" t="e">
        <f t="shared" si="7"/>
        <v>#DIV/0!</v>
      </c>
      <c r="AA48" s="460"/>
      <c r="AB48" s="83"/>
      <c r="AC48" s="78">
        <f t="shared" si="8"/>
        <v>0</v>
      </c>
      <c r="AD48" s="79">
        <f t="shared" si="9"/>
        <v>0</v>
      </c>
      <c r="AE48" s="80">
        <f t="shared" si="10"/>
        <v>0</v>
      </c>
      <c r="AF48" s="461"/>
      <c r="AG48" s="462"/>
      <c r="AH48" s="452"/>
      <c r="AI48" s="452"/>
      <c r="AJ48" s="463"/>
      <c r="AK48" s="462"/>
      <c r="AL48" s="463"/>
      <c r="AM48" s="91"/>
      <c r="AN48" s="151"/>
      <c r="AO48" s="91"/>
      <c r="AP48" s="91"/>
      <c r="AQ48" s="152"/>
      <c r="AR48" s="153"/>
      <c r="AS48" s="154"/>
      <c r="AT48" s="472"/>
      <c r="AV48" s="413" t="str">
        <f>IF(총괄!$A$3="(","1",RIGHT(총괄!$A$3,LEN(총괄!$A$3)-FIND(":",총괄!$A$3)-1))</f>
        <v>승학터널 민간투자사업(1차:우선)</v>
      </c>
      <c r="AW48" s="413" t="s">
        <v>264</v>
      </c>
    </row>
    <row r="49" spans="1:49" s="1" customFormat="1" ht="50.1" customHeight="1">
      <c r="A49" s="447"/>
      <c r="B49" s="447"/>
      <c r="C49" s="447"/>
      <c r="D49" s="457"/>
      <c r="E49" s="457"/>
      <c r="F49" s="447"/>
      <c r="G49" s="459"/>
      <c r="H49" s="449"/>
      <c r="I49" s="449"/>
      <c r="J49" s="449"/>
      <c r="K49" s="450"/>
      <c r="L49" s="450"/>
      <c r="M49" s="450"/>
      <c r="N49" s="451"/>
      <c r="O49" s="73" t="e">
        <f t="shared" si="0"/>
        <v>#VALUE!</v>
      </c>
      <c r="P49" s="73" t="e">
        <f t="shared" si="1"/>
        <v>#VALUE!</v>
      </c>
      <c r="Q49" s="74" t="e">
        <f t="shared" si="11"/>
        <v>#VALUE!</v>
      </c>
      <c r="R49" s="81"/>
      <c r="S49" s="75">
        <f t="shared" si="2"/>
        <v>0</v>
      </c>
      <c r="T49" s="82"/>
      <c r="U49" s="76">
        <f t="shared" si="3"/>
        <v>0</v>
      </c>
      <c r="V49" s="82"/>
      <c r="W49" s="76">
        <f t="shared" si="4"/>
        <v>0</v>
      </c>
      <c r="X49" s="76">
        <f t="shared" si="5"/>
        <v>0</v>
      </c>
      <c r="Y49" s="76">
        <f t="shared" si="6"/>
        <v>0</v>
      </c>
      <c r="Z49" s="77" t="e">
        <f t="shared" si="7"/>
        <v>#DIV/0!</v>
      </c>
      <c r="AA49" s="460"/>
      <c r="AB49" s="83"/>
      <c r="AC49" s="78">
        <f t="shared" si="8"/>
        <v>0</v>
      </c>
      <c r="AD49" s="79">
        <f t="shared" si="9"/>
        <v>0</v>
      </c>
      <c r="AE49" s="80">
        <f t="shared" si="10"/>
        <v>0</v>
      </c>
      <c r="AF49" s="461"/>
      <c r="AG49" s="462"/>
      <c r="AH49" s="452"/>
      <c r="AI49" s="452"/>
      <c r="AJ49" s="463"/>
      <c r="AK49" s="462"/>
      <c r="AL49" s="463"/>
      <c r="AM49" s="91"/>
      <c r="AN49" s="151"/>
      <c r="AO49" s="91"/>
      <c r="AP49" s="91"/>
      <c r="AQ49" s="152"/>
      <c r="AR49" s="153"/>
      <c r="AS49" s="154"/>
      <c r="AT49" s="472"/>
      <c r="AV49" s="413" t="str">
        <f>IF(총괄!$A$3="(","1",RIGHT(총괄!$A$3,LEN(총괄!$A$3)-FIND(":",총괄!$A$3)-1))</f>
        <v>승학터널 민간투자사업(1차:우선)</v>
      </c>
      <c r="AW49" s="413" t="s">
        <v>264</v>
      </c>
    </row>
    <row r="50" spans="1:49" s="1" customFormat="1" ht="50.1" customHeight="1">
      <c r="A50" s="447"/>
      <c r="B50" s="447"/>
      <c r="C50" s="447"/>
      <c r="D50" s="457"/>
      <c r="E50" s="457"/>
      <c r="F50" s="447"/>
      <c r="G50" s="459"/>
      <c r="H50" s="449"/>
      <c r="I50" s="449"/>
      <c r="J50" s="449"/>
      <c r="K50" s="450"/>
      <c r="L50" s="450"/>
      <c r="M50" s="450"/>
      <c r="N50" s="451"/>
      <c r="O50" s="73" t="e">
        <f t="shared" si="0"/>
        <v>#VALUE!</v>
      </c>
      <c r="P50" s="73" t="e">
        <f t="shared" si="1"/>
        <v>#VALUE!</v>
      </c>
      <c r="Q50" s="74" t="e">
        <f t="shared" si="11"/>
        <v>#VALUE!</v>
      </c>
      <c r="R50" s="81"/>
      <c r="S50" s="75">
        <f t="shared" si="2"/>
        <v>0</v>
      </c>
      <c r="T50" s="82"/>
      <c r="U50" s="76">
        <f t="shared" si="3"/>
        <v>0</v>
      </c>
      <c r="V50" s="82"/>
      <c r="W50" s="76">
        <f t="shared" si="4"/>
        <v>0</v>
      </c>
      <c r="X50" s="76">
        <f t="shared" si="5"/>
        <v>0</v>
      </c>
      <c r="Y50" s="76">
        <f t="shared" si="6"/>
        <v>0</v>
      </c>
      <c r="Z50" s="77" t="e">
        <f t="shared" si="7"/>
        <v>#DIV/0!</v>
      </c>
      <c r="AA50" s="460"/>
      <c r="AB50" s="83"/>
      <c r="AC50" s="78">
        <f t="shared" si="8"/>
        <v>0</v>
      </c>
      <c r="AD50" s="79">
        <f t="shared" si="9"/>
        <v>0</v>
      </c>
      <c r="AE50" s="80">
        <f t="shared" si="10"/>
        <v>0</v>
      </c>
      <c r="AF50" s="461"/>
      <c r="AG50" s="462"/>
      <c r="AH50" s="452"/>
      <c r="AI50" s="452"/>
      <c r="AJ50" s="463"/>
      <c r="AK50" s="462"/>
      <c r="AL50" s="463"/>
      <c r="AM50" s="91"/>
      <c r="AN50" s="151"/>
      <c r="AO50" s="91"/>
      <c r="AP50" s="91"/>
      <c r="AQ50" s="152"/>
      <c r="AR50" s="153"/>
      <c r="AS50" s="154"/>
      <c r="AT50" s="472"/>
      <c r="AV50" s="413" t="str">
        <f>IF(총괄!$A$3="(","1",RIGHT(총괄!$A$3,LEN(총괄!$A$3)-FIND(":",총괄!$A$3)-1))</f>
        <v>승학터널 민간투자사업(1차:우선)</v>
      </c>
      <c r="AW50" s="413" t="s">
        <v>264</v>
      </c>
    </row>
    <row r="51" spans="1:49" s="1" customFormat="1" ht="50.1" customHeight="1">
      <c r="A51" s="447"/>
      <c r="B51" s="447"/>
      <c r="C51" s="447"/>
      <c r="D51" s="457"/>
      <c r="E51" s="457"/>
      <c r="F51" s="447"/>
      <c r="G51" s="453"/>
      <c r="H51" s="452"/>
      <c r="I51" s="452"/>
      <c r="J51" s="452"/>
      <c r="K51" s="450"/>
      <c r="L51" s="450"/>
      <c r="M51" s="450"/>
      <c r="N51" s="451"/>
      <c r="O51" s="73" t="e">
        <f t="shared" si="0"/>
        <v>#VALUE!</v>
      </c>
      <c r="P51" s="73" t="e">
        <f t="shared" si="1"/>
        <v>#VALUE!</v>
      </c>
      <c r="Q51" s="74" t="e">
        <f t="shared" si="11"/>
        <v>#VALUE!</v>
      </c>
      <c r="R51" s="81"/>
      <c r="S51" s="75">
        <f t="shared" si="2"/>
        <v>0</v>
      </c>
      <c r="T51" s="82"/>
      <c r="U51" s="76">
        <f t="shared" si="3"/>
        <v>0</v>
      </c>
      <c r="V51" s="82"/>
      <c r="W51" s="76">
        <f t="shared" si="4"/>
        <v>0</v>
      </c>
      <c r="X51" s="76">
        <f t="shared" si="5"/>
        <v>0</v>
      </c>
      <c r="Y51" s="76">
        <f t="shared" si="6"/>
        <v>0</v>
      </c>
      <c r="Z51" s="77" t="e">
        <f t="shared" si="7"/>
        <v>#DIV/0!</v>
      </c>
      <c r="AA51" s="460"/>
      <c r="AB51" s="83"/>
      <c r="AC51" s="78">
        <f t="shared" si="8"/>
        <v>0</v>
      </c>
      <c r="AD51" s="79">
        <f t="shared" si="9"/>
        <v>0</v>
      </c>
      <c r="AE51" s="80">
        <f t="shared" si="10"/>
        <v>0</v>
      </c>
      <c r="AF51" s="461"/>
      <c r="AG51" s="462"/>
      <c r="AH51" s="452"/>
      <c r="AI51" s="452"/>
      <c r="AJ51" s="463"/>
      <c r="AK51" s="462"/>
      <c r="AL51" s="463"/>
      <c r="AM51" s="91"/>
      <c r="AN51" s="151"/>
      <c r="AO51" s="91"/>
      <c r="AP51" s="91"/>
      <c r="AQ51" s="152"/>
      <c r="AR51" s="153"/>
      <c r="AS51" s="154"/>
      <c r="AT51" s="472"/>
      <c r="AV51" s="413" t="str">
        <f>IF(총괄!$A$3="(","1",RIGHT(총괄!$A$3,LEN(총괄!$A$3)-FIND(":",총괄!$A$3)-1))</f>
        <v>승학터널 민간투자사업(1차:우선)</v>
      </c>
      <c r="AW51" s="413" t="s">
        <v>264</v>
      </c>
    </row>
  </sheetData>
  <sheetProtection formatCells="0" formatColumns="0" formatRows="0" insertColumns="0" insertRows="0" insertHyperlinks="0" deleteColumns="0" deleteRows="0" sort="0" autoFilter="0" pivotTables="0"/>
  <autoFilter ref="A4:AT51" xr:uid="{00000000-0009-0000-0000-00000A000000}"/>
  <phoneticPr fontId="67" type="noConversion"/>
  <conditionalFormatting sqref="Z5:Z1048576">
    <cfRule type="cellIs" dxfId="11" priority="6" operator="greaterThan">
      <formula>1.1</formula>
    </cfRule>
  </conditionalFormatting>
  <conditionalFormatting sqref="AD1:AF1048576">
    <cfRule type="expression" dxfId="10" priority="1">
      <formula>COUNTIF($AF1,"*총합*")</formula>
    </cfRule>
    <cfRule type="expression" dxfId="9" priority="2">
      <formula>COUNTIF($AF1,"*요약*")</formula>
    </cfRule>
    <cfRule type="expression" dxfId="8" priority="3">
      <formula>COUNTIF($AF1,"*합계*")</formula>
    </cfRule>
  </conditionalFormatting>
  <conditionalFormatting sqref="AR1:AS1048576">
    <cfRule type="expression" dxfId="7" priority="4">
      <formula>COUNTIF($AS1,"*협의*")</formula>
    </cfRule>
    <cfRule type="expression" dxfId="6" priority="5">
      <formula>COUNTIF($AS1,"*수용*")</formula>
    </cfRule>
  </conditionalFormatting>
  <printOptions horizontalCentered="1"/>
  <pageMargins left="0.15748031496062992" right="0.19685039370078741" top="0.19685039370078741" bottom="0.19685039370078741" header="0.39370078740157483" footer="0.11811023622047245"/>
  <pageSetup paperSize="9" scale="69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colBreaks count="1" manualBreakCount="1">
    <brk id="38" max="16383" man="1"/>
  </colBreaks>
  <ignoredErrors>
    <ignoredError sqref="A2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1" tint="0.249977111117893"/>
    <pageSetUpPr fitToPage="1"/>
  </sheetPr>
  <dimension ref="A1:AW52"/>
  <sheetViews>
    <sheetView view="pageBreakPreview" zoomScaleSheetLayoutView="100" workbookViewId="0">
      <pane ySplit="4" topLeftCell="A5" activePane="bottomLeft" state="frozen"/>
      <selection activeCell="AW10" sqref="AW10"/>
      <selection pane="bottomLeft" activeCell="N5" sqref="N5"/>
    </sheetView>
  </sheetViews>
  <sheetFormatPr defaultRowHeight="16.5"/>
  <cols>
    <col min="1" max="1" width="3.77734375" style="15" customWidth="1"/>
    <col min="2" max="2" width="5.6640625" style="15" bestFit="1" customWidth="1"/>
    <col min="3" max="3" width="5.6640625" style="15" customWidth="1"/>
    <col min="4" max="5" width="6.88671875" style="15" bestFit="1" customWidth="1"/>
    <col min="6" max="6" width="5.109375" style="42" bestFit="1" customWidth="1"/>
    <col min="7" max="7" width="5.88671875" style="15" customWidth="1"/>
    <col min="8" max="8" width="8.5546875" style="11" hidden="1" customWidth="1"/>
    <col min="9" max="9" width="9.109375" style="11" hidden="1" customWidth="1"/>
    <col min="10" max="10" width="7.6640625" style="11" hidden="1" customWidth="1"/>
    <col min="11" max="11" width="5.109375" style="16" hidden="1" customWidth="1"/>
    <col min="12" max="13" width="6.77734375" style="39" customWidth="1"/>
    <col min="14" max="14" width="5.77734375" style="15" bestFit="1" customWidth="1"/>
    <col min="15" max="15" width="6.77734375" style="60" hidden="1" customWidth="1"/>
    <col min="16" max="16" width="6.6640625" style="60" hidden="1" customWidth="1"/>
    <col min="17" max="17" width="7" style="30" hidden="1" customWidth="1"/>
    <col min="18" max="18" width="6.88671875" style="17" hidden="1" customWidth="1"/>
    <col min="19" max="19" width="10.6640625" style="30" hidden="1" customWidth="1"/>
    <col min="20" max="20" width="7.77734375" style="17" hidden="1" customWidth="1"/>
    <col min="21" max="21" width="10.33203125" style="30" hidden="1" customWidth="1"/>
    <col min="22" max="22" width="7.77734375" style="17" hidden="1" customWidth="1"/>
    <col min="23" max="23" width="9.109375" style="30" hidden="1" customWidth="1"/>
    <col min="24" max="25" width="7.5546875" style="31" hidden="1" customWidth="1"/>
    <col min="26" max="26" width="9" style="45" hidden="1" customWidth="1"/>
    <col min="27" max="27" width="7.88671875" style="13" hidden="1" customWidth="1"/>
    <col min="28" max="28" width="8.6640625" style="13" hidden="1" customWidth="1"/>
    <col min="29" max="29" width="13.44140625" style="32" hidden="1" customWidth="1"/>
    <col min="30" max="30" width="10.21875" style="26" hidden="1" customWidth="1"/>
    <col min="31" max="31" width="12" style="23" hidden="1" customWidth="1"/>
    <col min="32" max="32" width="10.109375" style="36" customWidth="1"/>
    <col min="33" max="33" width="29.77734375" style="36" customWidth="1"/>
    <col min="34" max="34" width="9.77734375" style="21" customWidth="1"/>
    <col min="35" max="35" width="8.6640625" style="21" customWidth="1"/>
    <col min="36" max="36" width="7.109375" style="36" customWidth="1"/>
    <col min="37" max="38" width="4.21875" style="36" customWidth="1"/>
    <col min="39" max="40" width="9.109375" style="14" hidden="1" customWidth="1"/>
    <col min="41" max="41" width="10.21875" style="14" hidden="1" customWidth="1"/>
    <col min="42" max="43" width="9.109375" style="14" hidden="1" customWidth="1"/>
    <col min="44" max="44" width="9.21875" style="50" hidden="1" customWidth="1"/>
    <col min="45" max="45" width="6.21875" style="50" hidden="1" customWidth="1"/>
    <col min="46" max="46" width="8.33203125" style="62" customWidth="1"/>
    <col min="48" max="49" width="8.88671875" style="413"/>
  </cols>
  <sheetData>
    <row r="1" spans="1:49" ht="51.75" customHeight="1">
      <c r="A1" s="37" t="s">
        <v>119</v>
      </c>
      <c r="B1" s="37"/>
      <c r="C1" s="37"/>
      <c r="D1" s="37"/>
      <c r="E1" s="37"/>
      <c r="F1" s="37"/>
      <c r="G1" s="37"/>
      <c r="H1" s="19"/>
      <c r="I1" s="19"/>
      <c r="J1" s="19"/>
      <c r="K1" s="19"/>
      <c r="L1" s="37"/>
      <c r="M1" s="37"/>
      <c r="N1" s="37"/>
      <c r="O1" s="46"/>
      <c r="P1" s="46"/>
      <c r="Q1" s="28"/>
      <c r="R1" s="18"/>
      <c r="S1" s="28"/>
      <c r="T1" s="18"/>
      <c r="U1" s="28"/>
      <c r="V1" s="18"/>
      <c r="W1" s="28"/>
      <c r="X1" s="28"/>
      <c r="Y1" s="28"/>
      <c r="Z1" s="43"/>
      <c r="AA1" s="18"/>
      <c r="AB1" s="18"/>
      <c r="AC1" s="28"/>
      <c r="AD1" s="24"/>
      <c r="AE1" s="24"/>
      <c r="AF1" s="34"/>
      <c r="AG1" s="34"/>
      <c r="AH1" s="22"/>
      <c r="AI1" s="22"/>
      <c r="AJ1" s="34"/>
      <c r="AK1" s="34"/>
      <c r="AL1" s="34"/>
      <c r="AM1" s="48"/>
      <c r="AN1" s="48"/>
      <c r="AO1" s="48"/>
      <c r="AP1" s="48"/>
      <c r="AQ1" s="48"/>
      <c r="AR1" s="49"/>
      <c r="AS1" s="49"/>
      <c r="AT1" s="61"/>
    </row>
    <row r="2" spans="1:49" ht="29.25" customHeight="1" thickBot="1">
      <c r="A2" s="10" t="str">
        <f>총괄!$A$3</f>
        <v>○ 사업명 : 승학터널 민간투자사업(1차:우선)</v>
      </c>
      <c r="B2" s="10"/>
      <c r="C2" s="10"/>
      <c r="D2" s="10"/>
      <c r="E2" s="10"/>
      <c r="F2" s="38"/>
      <c r="G2" s="10"/>
      <c r="N2" s="10"/>
      <c r="O2" s="47"/>
      <c r="P2" s="47"/>
      <c r="Q2" s="29"/>
      <c r="R2" s="12"/>
      <c r="S2" s="29"/>
      <c r="T2" s="12"/>
      <c r="U2" s="29"/>
      <c r="V2" s="12"/>
      <c r="W2" s="29"/>
      <c r="X2" s="29"/>
      <c r="Y2" s="29"/>
      <c r="Z2" s="44"/>
      <c r="AC2" s="33"/>
      <c r="AD2" s="25"/>
      <c r="AE2" s="25"/>
      <c r="AF2" s="35"/>
      <c r="AG2" s="35"/>
      <c r="AH2" s="20"/>
      <c r="AI2" s="20"/>
      <c r="AJ2" s="35"/>
      <c r="AK2" s="35"/>
      <c r="AL2" s="35"/>
    </row>
    <row r="3" spans="1:49" s="193" customFormat="1" ht="30.75" customHeight="1" thickTop="1">
      <c r="A3" s="158" t="s">
        <v>82</v>
      </c>
      <c r="B3" s="159" t="s">
        <v>92</v>
      </c>
      <c r="C3" s="160"/>
      <c r="D3" s="159" t="s">
        <v>57</v>
      </c>
      <c r="E3" s="161"/>
      <c r="F3" s="162" t="s">
        <v>105</v>
      </c>
      <c r="G3" s="162" t="s">
        <v>107</v>
      </c>
      <c r="H3" s="163" t="s">
        <v>113</v>
      </c>
      <c r="I3" s="164"/>
      <c r="J3" s="165"/>
      <c r="K3" s="166"/>
      <c r="L3" s="167" t="s">
        <v>111</v>
      </c>
      <c r="M3" s="168" t="s">
        <v>110</v>
      </c>
      <c r="N3" s="162" t="s">
        <v>102</v>
      </c>
      <c r="O3" s="169" t="s">
        <v>85</v>
      </c>
      <c r="P3" s="169" t="s">
        <v>85</v>
      </c>
      <c r="Q3" s="170" t="s">
        <v>85</v>
      </c>
      <c r="R3" s="171" t="s">
        <v>93</v>
      </c>
      <c r="S3" s="172"/>
      <c r="T3" s="171" t="s">
        <v>94</v>
      </c>
      <c r="U3" s="172"/>
      <c r="V3" s="171" t="s">
        <v>89</v>
      </c>
      <c r="W3" s="172"/>
      <c r="X3" s="173" t="s">
        <v>80</v>
      </c>
      <c r="Y3" s="173" t="s">
        <v>81</v>
      </c>
      <c r="Z3" s="174" t="s">
        <v>79</v>
      </c>
      <c r="AA3" s="171"/>
      <c r="AB3" s="175"/>
      <c r="AC3" s="172"/>
      <c r="AD3" s="176" t="s">
        <v>9</v>
      </c>
      <c r="AE3" s="177"/>
      <c r="AF3" s="178" t="s">
        <v>64</v>
      </c>
      <c r="AG3" s="179"/>
      <c r="AH3" s="180"/>
      <c r="AI3" s="181"/>
      <c r="AJ3" s="182" t="s">
        <v>8</v>
      </c>
      <c r="AK3" s="183"/>
      <c r="AL3" s="184"/>
      <c r="AM3" s="185" t="s">
        <v>101</v>
      </c>
      <c r="AN3" s="186"/>
      <c r="AO3" s="187"/>
      <c r="AP3" s="188" t="s">
        <v>69</v>
      </c>
      <c r="AQ3" s="189"/>
      <c r="AR3" s="190" t="s">
        <v>35</v>
      </c>
      <c r="AS3" s="191"/>
      <c r="AT3" s="192"/>
      <c r="AV3" s="413"/>
      <c r="AW3" s="413"/>
    </row>
    <row r="4" spans="1:49" s="217" customFormat="1" ht="30" customHeight="1">
      <c r="A4" s="194" t="s">
        <v>103</v>
      </c>
      <c r="B4" s="195" t="s">
        <v>90</v>
      </c>
      <c r="C4" s="195" t="s">
        <v>91</v>
      </c>
      <c r="D4" s="196" t="s">
        <v>37</v>
      </c>
      <c r="E4" s="196" t="s">
        <v>44</v>
      </c>
      <c r="F4" s="197" t="s">
        <v>106</v>
      </c>
      <c r="G4" s="197" t="s">
        <v>108</v>
      </c>
      <c r="H4" s="198"/>
      <c r="I4" s="198"/>
      <c r="J4" s="199"/>
      <c r="K4" s="200"/>
      <c r="L4" s="201" t="s">
        <v>112</v>
      </c>
      <c r="M4" s="200"/>
      <c r="N4" s="197" t="s">
        <v>85</v>
      </c>
      <c r="O4" s="202" t="s">
        <v>83</v>
      </c>
      <c r="P4" s="202" t="s">
        <v>84</v>
      </c>
      <c r="Q4" s="203" t="s">
        <v>86</v>
      </c>
      <c r="R4" s="196" t="s">
        <v>54</v>
      </c>
      <c r="S4" s="204" t="s">
        <v>52</v>
      </c>
      <c r="T4" s="196" t="s">
        <v>54</v>
      </c>
      <c r="U4" s="204" t="s">
        <v>52</v>
      </c>
      <c r="V4" s="196" t="s">
        <v>54</v>
      </c>
      <c r="W4" s="204" t="s">
        <v>52</v>
      </c>
      <c r="X4" s="205" t="s">
        <v>87</v>
      </c>
      <c r="Y4" s="205" t="s">
        <v>87</v>
      </c>
      <c r="Z4" s="206" t="s">
        <v>78</v>
      </c>
      <c r="AA4" s="196"/>
      <c r="AB4" s="196"/>
      <c r="AC4" s="204"/>
      <c r="AD4" s="207" t="s">
        <v>96</v>
      </c>
      <c r="AE4" s="207" t="s">
        <v>95</v>
      </c>
      <c r="AF4" s="208" t="s">
        <v>97</v>
      </c>
      <c r="AG4" s="208" t="s">
        <v>53</v>
      </c>
      <c r="AH4" s="209" t="s">
        <v>24</v>
      </c>
      <c r="AI4" s="209" t="s">
        <v>71</v>
      </c>
      <c r="AJ4" s="208" t="s">
        <v>98</v>
      </c>
      <c r="AK4" s="208" t="s">
        <v>53</v>
      </c>
      <c r="AL4" s="210" t="s">
        <v>39</v>
      </c>
      <c r="AM4" s="211" t="s">
        <v>62</v>
      </c>
      <c r="AN4" s="212" t="s">
        <v>40</v>
      </c>
      <c r="AO4" s="212" t="s">
        <v>47</v>
      </c>
      <c r="AP4" s="212" t="s">
        <v>60</v>
      </c>
      <c r="AQ4" s="213" t="s">
        <v>45</v>
      </c>
      <c r="AR4" s="214" t="s">
        <v>58</v>
      </c>
      <c r="AS4" s="215" t="s">
        <v>59</v>
      </c>
      <c r="AT4" s="216" t="s">
        <v>99</v>
      </c>
      <c r="AV4" s="414"/>
      <c r="AW4" s="414"/>
    </row>
    <row r="5" spans="1:49" ht="50.1" customHeight="1">
      <c r="A5" s="447"/>
      <c r="B5" s="447"/>
      <c r="C5" s="447"/>
      <c r="D5" s="448"/>
      <c r="E5" s="448"/>
      <c r="F5" s="447"/>
      <c r="G5" s="447"/>
      <c r="H5" s="68"/>
      <c r="I5" s="68"/>
      <c r="J5" s="68"/>
      <c r="K5" s="69"/>
      <c r="L5" s="450"/>
      <c r="M5" s="450"/>
      <c r="N5" s="451"/>
      <c r="O5" s="73"/>
      <c r="P5" s="73"/>
      <c r="Q5" s="74"/>
      <c r="R5" s="81"/>
      <c r="S5" s="75"/>
      <c r="T5" s="82"/>
      <c r="U5" s="76"/>
      <c r="V5" s="81"/>
      <c r="W5" s="76"/>
      <c r="X5" s="76"/>
      <c r="Y5" s="76"/>
      <c r="Z5" s="77"/>
      <c r="AA5" s="87"/>
      <c r="AB5" s="88"/>
      <c r="AC5" s="78"/>
      <c r="AD5" s="79"/>
      <c r="AE5" s="80"/>
      <c r="AF5" s="461"/>
      <c r="AG5" s="462"/>
      <c r="AH5" s="452"/>
      <c r="AI5" s="452"/>
      <c r="AJ5" s="463"/>
      <c r="AK5" s="462"/>
      <c r="AL5" s="463"/>
      <c r="AM5" s="89"/>
      <c r="AN5" s="90"/>
      <c r="AO5" s="89"/>
      <c r="AP5" s="89"/>
      <c r="AQ5" s="102"/>
      <c r="AR5" s="84"/>
      <c r="AS5" s="85"/>
      <c r="AT5" s="470"/>
      <c r="AV5" s="413" t="str">
        <f>IF(총괄!$A$3="(","1",RIGHT(총괄!$A$3,LEN(총괄!$A$3)-FIND(":",총괄!$A$3)-1))</f>
        <v>승학터널 민간투자사업(1차:우선)</v>
      </c>
      <c r="AW5" s="413" t="s">
        <v>265</v>
      </c>
    </row>
    <row r="6" spans="1:49" s="1" customFormat="1" ht="50.1" customHeight="1">
      <c r="A6" s="447"/>
      <c r="B6" s="447"/>
      <c r="C6" s="447"/>
      <c r="D6" s="448"/>
      <c r="E6" s="448"/>
      <c r="F6" s="447"/>
      <c r="G6" s="447"/>
      <c r="H6" s="70"/>
      <c r="I6" s="70"/>
      <c r="J6" s="70"/>
      <c r="K6" s="69"/>
      <c r="L6" s="450"/>
      <c r="M6" s="450"/>
      <c r="N6" s="451"/>
      <c r="O6" s="73" t="e">
        <f t="shared" ref="O6:O51" si="0">IF(N6="1","1",LEFT(N6,FIND("/",N6)-1))</f>
        <v>#VALUE!</v>
      </c>
      <c r="P6" s="73" t="e">
        <f t="shared" ref="P6:P51" si="1">IF(N6="1","1",RIGHT(N6,LEN(N6)-FIND("/",N6)))</f>
        <v>#VALUE!</v>
      </c>
      <c r="Q6" s="74" t="e">
        <f>O6/P6</f>
        <v>#VALUE!</v>
      </c>
      <c r="R6" s="81"/>
      <c r="S6" s="75">
        <f t="shared" ref="S6:S51" si="2">IF(ISNUMBER(FIND("↑",R6))=TRUE,"↑",IF(ISNUMBER(FIND("↑",R7))=TRUE,R6,IF(ISNUMBER(FIND("포함",R6))=TRUE,R6,IFERROR(ROUNDDOWN(R6*$L6*$Q6,-1),0))))</f>
        <v>0</v>
      </c>
      <c r="T6" s="82"/>
      <c r="U6" s="76">
        <f t="shared" ref="U6:U51" si="3">IF(ISNUMBER(FIND("↑",T6))=TRUE,"↑",IF(ISNUMBER(FIND("↑",T7))=TRUE,T6,IF(ISNUMBER(FIND("포함",T6))=TRUE,T6,IFERROR(ROUNDDOWN(T6*$L6*$Q6,-1),0))))</f>
        <v>0</v>
      </c>
      <c r="V6" s="82"/>
      <c r="W6" s="76">
        <f t="shared" ref="W6:W51" si="4">IFERROR(ROUNDDOWN(V6*L6*Q6,-1),0)</f>
        <v>0</v>
      </c>
      <c r="X6" s="76">
        <f t="shared" ref="X6:X51" si="5">MAX(R6,T6,V6)</f>
        <v>0</v>
      </c>
      <c r="Y6" s="76">
        <f t="shared" ref="Y6:Y51" si="6">MIN(R6,T6,V6)</f>
        <v>0</v>
      </c>
      <c r="Z6" s="77" t="e">
        <f t="shared" ref="Z6:Z51" si="7">X6/Y6</f>
        <v>#DIV/0!</v>
      </c>
      <c r="AA6" s="87"/>
      <c r="AB6" s="88"/>
      <c r="AC6" s="78"/>
      <c r="AD6" s="79">
        <f t="shared" ref="AD6:AD51" si="8">IF(ISNUMBER(FIND("↑",R6))=TRUE,"↑",IF(ISNUMBER(FIND("포함",R6))=TRUE,R6,IF(ISNUMBER(FIND("↑",R7))=TRUE,"일괄",IFERROR(AVERAGE(R6,T6,V6),0))))</f>
        <v>0</v>
      </c>
      <c r="AE6" s="80">
        <f t="shared" ref="AE6:AE51" si="9">IF(ISNUMBER(FIND("↑",R6))=TRUE,"↑",IF(ISNUMBER(FIND("포함",R6))=TRUE,R6,IF(ISNUMBER(FIND("↑",R7))=TRUE,IFERROR(ROUNDDOWN(IF(V6="",AVERAGEA(U6,S6),AVERAGEA(S6,U6,W6)),-1),0),IFERROR(ROUNDDOWN(AD6*L6*Q6,-1),0))))</f>
        <v>0</v>
      </c>
      <c r="AF6" s="461"/>
      <c r="AG6" s="462"/>
      <c r="AH6" s="452"/>
      <c r="AI6" s="452"/>
      <c r="AJ6" s="463"/>
      <c r="AK6" s="462"/>
      <c r="AL6" s="463"/>
      <c r="AM6" s="89"/>
      <c r="AN6" s="90"/>
      <c r="AO6" s="89"/>
      <c r="AP6" s="89"/>
      <c r="AQ6" s="102"/>
      <c r="AR6" s="84"/>
      <c r="AS6" s="85"/>
      <c r="AT6" s="470"/>
      <c r="AV6" s="413" t="str">
        <f>IF(총괄!$A$3="(","1",RIGHT(총괄!$A$3,LEN(총괄!$A$3)-FIND(":",총괄!$A$3)-1))</f>
        <v>승학터널 민간투자사업(1차:우선)</v>
      </c>
      <c r="AW6" s="413" t="s">
        <v>265</v>
      </c>
    </row>
    <row r="7" spans="1:49" s="1" customFormat="1" ht="50.1" customHeight="1">
      <c r="A7" s="447"/>
      <c r="B7" s="447"/>
      <c r="C7" s="447"/>
      <c r="D7" s="448"/>
      <c r="E7" s="448"/>
      <c r="F7" s="447"/>
      <c r="G7" s="453"/>
      <c r="H7" s="70"/>
      <c r="I7" s="70"/>
      <c r="J7" s="70"/>
      <c r="K7" s="71"/>
      <c r="L7" s="450"/>
      <c r="M7" s="450"/>
      <c r="N7" s="451"/>
      <c r="O7" s="73" t="e">
        <f t="shared" si="0"/>
        <v>#VALUE!</v>
      </c>
      <c r="P7" s="73" t="e">
        <f t="shared" si="1"/>
        <v>#VALUE!</v>
      </c>
      <c r="Q7" s="74" t="e">
        <f t="shared" ref="Q7:Q51" si="10">O7/P7</f>
        <v>#VALUE!</v>
      </c>
      <c r="R7" s="81"/>
      <c r="S7" s="75">
        <f t="shared" si="2"/>
        <v>0</v>
      </c>
      <c r="T7" s="82"/>
      <c r="U7" s="76">
        <f t="shared" si="3"/>
        <v>0</v>
      </c>
      <c r="V7" s="82"/>
      <c r="W7" s="76">
        <f t="shared" si="4"/>
        <v>0</v>
      </c>
      <c r="X7" s="76">
        <f t="shared" si="5"/>
        <v>0</v>
      </c>
      <c r="Y7" s="76">
        <f t="shared" si="6"/>
        <v>0</v>
      </c>
      <c r="Z7" s="77" t="e">
        <f t="shared" si="7"/>
        <v>#DIV/0!</v>
      </c>
      <c r="AA7" s="87"/>
      <c r="AB7" s="88"/>
      <c r="AC7" s="78"/>
      <c r="AD7" s="79">
        <f t="shared" si="8"/>
        <v>0</v>
      </c>
      <c r="AE7" s="80">
        <f t="shared" si="9"/>
        <v>0</v>
      </c>
      <c r="AF7" s="461"/>
      <c r="AG7" s="462"/>
      <c r="AH7" s="452"/>
      <c r="AI7" s="452"/>
      <c r="AJ7" s="463"/>
      <c r="AK7" s="462"/>
      <c r="AL7" s="463"/>
      <c r="AM7" s="89"/>
      <c r="AN7" s="90"/>
      <c r="AO7" s="89"/>
      <c r="AP7" s="89"/>
      <c r="AQ7" s="102"/>
      <c r="AR7" s="84"/>
      <c r="AS7" s="85"/>
      <c r="AT7" s="470"/>
      <c r="AV7" s="413" t="str">
        <f>IF(총괄!$A$3="(","1",RIGHT(총괄!$A$3,LEN(총괄!$A$3)-FIND(":",총괄!$A$3)-1))</f>
        <v>승학터널 민간투자사업(1차:우선)</v>
      </c>
      <c r="AW7" s="413" t="s">
        <v>265</v>
      </c>
    </row>
    <row r="8" spans="1:49" ht="50.1" customHeight="1">
      <c r="A8" s="447"/>
      <c r="B8" s="447"/>
      <c r="C8" s="447"/>
      <c r="D8" s="448"/>
      <c r="E8" s="448"/>
      <c r="F8" s="447"/>
      <c r="G8" s="455"/>
      <c r="H8" s="72"/>
      <c r="I8" s="72"/>
      <c r="J8" s="72"/>
      <c r="K8" s="69"/>
      <c r="L8" s="450"/>
      <c r="M8" s="450"/>
      <c r="N8" s="451"/>
      <c r="O8" s="73" t="e">
        <f t="shared" si="0"/>
        <v>#VALUE!</v>
      </c>
      <c r="P8" s="73" t="e">
        <f t="shared" si="1"/>
        <v>#VALUE!</v>
      </c>
      <c r="Q8" s="74" t="e">
        <f t="shared" si="10"/>
        <v>#VALUE!</v>
      </c>
      <c r="R8" s="81"/>
      <c r="S8" s="75">
        <f t="shared" si="2"/>
        <v>0</v>
      </c>
      <c r="T8" s="82"/>
      <c r="U8" s="76">
        <f t="shared" si="3"/>
        <v>0</v>
      </c>
      <c r="V8" s="82"/>
      <c r="W8" s="76">
        <f t="shared" si="4"/>
        <v>0</v>
      </c>
      <c r="X8" s="76">
        <f t="shared" si="5"/>
        <v>0</v>
      </c>
      <c r="Y8" s="76">
        <f t="shared" si="6"/>
        <v>0</v>
      </c>
      <c r="Z8" s="77" t="e">
        <f t="shared" si="7"/>
        <v>#DIV/0!</v>
      </c>
      <c r="AA8" s="87"/>
      <c r="AB8" s="88"/>
      <c r="AC8" s="78"/>
      <c r="AD8" s="79">
        <f t="shared" si="8"/>
        <v>0</v>
      </c>
      <c r="AE8" s="80">
        <f t="shared" si="9"/>
        <v>0</v>
      </c>
      <c r="AF8" s="464"/>
      <c r="AG8" s="462"/>
      <c r="AH8" s="452"/>
      <c r="AI8" s="452"/>
      <c r="AJ8" s="463"/>
      <c r="AK8" s="462"/>
      <c r="AL8" s="463"/>
      <c r="AM8" s="89"/>
      <c r="AN8" s="90"/>
      <c r="AO8" s="89"/>
      <c r="AP8" s="89"/>
      <c r="AQ8" s="102"/>
      <c r="AR8" s="84"/>
      <c r="AS8" s="85"/>
      <c r="AT8" s="470"/>
      <c r="AV8" s="413" t="str">
        <f>IF(총괄!$A$3="(","1",RIGHT(총괄!$A$3,LEN(총괄!$A$3)-FIND(":",총괄!$A$3)-1))</f>
        <v>승학터널 민간투자사업(1차:우선)</v>
      </c>
      <c r="AW8" s="413" t="s">
        <v>265</v>
      </c>
    </row>
    <row r="9" spans="1:49" s="1" customFormat="1" ht="50.1" customHeight="1">
      <c r="A9" s="447"/>
      <c r="B9" s="447"/>
      <c r="C9" s="447"/>
      <c r="D9" s="457"/>
      <c r="E9" s="457"/>
      <c r="F9" s="447"/>
      <c r="G9" s="453"/>
      <c r="H9" s="70"/>
      <c r="I9" s="70"/>
      <c r="J9" s="70"/>
      <c r="K9" s="71"/>
      <c r="L9" s="450"/>
      <c r="M9" s="450"/>
      <c r="N9" s="451"/>
      <c r="O9" s="73" t="e">
        <f t="shared" si="0"/>
        <v>#VALUE!</v>
      </c>
      <c r="P9" s="73" t="e">
        <f t="shared" si="1"/>
        <v>#VALUE!</v>
      </c>
      <c r="Q9" s="74" t="e">
        <f t="shared" si="10"/>
        <v>#VALUE!</v>
      </c>
      <c r="R9" s="81"/>
      <c r="S9" s="75">
        <f t="shared" si="2"/>
        <v>0</v>
      </c>
      <c r="T9" s="82"/>
      <c r="U9" s="76">
        <f t="shared" si="3"/>
        <v>0</v>
      </c>
      <c r="V9" s="82"/>
      <c r="W9" s="76">
        <f t="shared" si="4"/>
        <v>0</v>
      </c>
      <c r="X9" s="76">
        <f t="shared" si="5"/>
        <v>0</v>
      </c>
      <c r="Y9" s="76">
        <f t="shared" si="6"/>
        <v>0</v>
      </c>
      <c r="Z9" s="77" t="e">
        <f t="shared" si="7"/>
        <v>#DIV/0!</v>
      </c>
      <c r="AA9" s="87"/>
      <c r="AB9" s="88"/>
      <c r="AC9" s="78"/>
      <c r="AD9" s="79">
        <f t="shared" si="8"/>
        <v>0</v>
      </c>
      <c r="AE9" s="80">
        <f t="shared" si="9"/>
        <v>0</v>
      </c>
      <c r="AF9" s="464"/>
      <c r="AG9" s="462"/>
      <c r="AH9" s="452"/>
      <c r="AI9" s="452"/>
      <c r="AJ9" s="463"/>
      <c r="AK9" s="462"/>
      <c r="AL9" s="463"/>
      <c r="AM9" s="89"/>
      <c r="AN9" s="90"/>
      <c r="AO9" s="89"/>
      <c r="AP9" s="89"/>
      <c r="AQ9" s="102"/>
      <c r="AR9" s="84"/>
      <c r="AS9" s="85"/>
      <c r="AT9" s="470"/>
      <c r="AV9" s="413" t="str">
        <f>IF(총괄!$A$3="(","1",RIGHT(총괄!$A$3,LEN(총괄!$A$3)-FIND(":",총괄!$A$3)-1))</f>
        <v>승학터널 민간투자사업(1차:우선)</v>
      </c>
      <c r="AW9" s="413" t="s">
        <v>265</v>
      </c>
    </row>
    <row r="10" spans="1:49" s="1" customFormat="1" ht="50.1" customHeight="1">
      <c r="A10" s="447"/>
      <c r="B10" s="447"/>
      <c r="C10" s="447"/>
      <c r="D10" s="457"/>
      <c r="E10" s="457"/>
      <c r="F10" s="447"/>
      <c r="G10" s="453"/>
      <c r="H10" s="70"/>
      <c r="I10" s="70"/>
      <c r="J10" s="70"/>
      <c r="K10" s="71"/>
      <c r="L10" s="450"/>
      <c r="M10" s="450"/>
      <c r="N10" s="451"/>
      <c r="O10" s="73" t="e">
        <f t="shared" si="0"/>
        <v>#VALUE!</v>
      </c>
      <c r="P10" s="73" t="e">
        <f t="shared" si="1"/>
        <v>#VALUE!</v>
      </c>
      <c r="Q10" s="74" t="e">
        <f t="shared" si="10"/>
        <v>#VALUE!</v>
      </c>
      <c r="R10" s="81"/>
      <c r="S10" s="75">
        <f t="shared" si="2"/>
        <v>0</v>
      </c>
      <c r="T10" s="82"/>
      <c r="U10" s="76">
        <f t="shared" si="3"/>
        <v>0</v>
      </c>
      <c r="V10" s="82"/>
      <c r="W10" s="76">
        <f t="shared" si="4"/>
        <v>0</v>
      </c>
      <c r="X10" s="76">
        <f t="shared" si="5"/>
        <v>0</v>
      </c>
      <c r="Y10" s="76">
        <f t="shared" si="6"/>
        <v>0</v>
      </c>
      <c r="Z10" s="77" t="e">
        <f t="shared" si="7"/>
        <v>#DIV/0!</v>
      </c>
      <c r="AA10" s="87"/>
      <c r="AB10" s="88"/>
      <c r="AC10" s="78"/>
      <c r="AD10" s="79">
        <f t="shared" si="8"/>
        <v>0</v>
      </c>
      <c r="AE10" s="80">
        <f t="shared" si="9"/>
        <v>0</v>
      </c>
      <c r="AF10" s="464"/>
      <c r="AG10" s="462"/>
      <c r="AH10" s="452"/>
      <c r="AI10" s="452"/>
      <c r="AJ10" s="463"/>
      <c r="AK10" s="462"/>
      <c r="AL10" s="463"/>
      <c r="AM10" s="89"/>
      <c r="AN10" s="90"/>
      <c r="AO10" s="89"/>
      <c r="AP10" s="89"/>
      <c r="AQ10" s="102"/>
      <c r="AR10" s="84"/>
      <c r="AS10" s="85"/>
      <c r="AT10" s="470"/>
      <c r="AV10" s="413" t="str">
        <f>IF(총괄!$A$3="(","1",RIGHT(총괄!$A$3,LEN(총괄!$A$3)-FIND(":",총괄!$A$3)-1))</f>
        <v>승학터널 민간투자사업(1차:우선)</v>
      </c>
      <c r="AW10" s="413" t="s">
        <v>265</v>
      </c>
    </row>
    <row r="11" spans="1:49" s="1" customFormat="1" ht="50.1" customHeight="1">
      <c r="A11" s="447"/>
      <c r="B11" s="447"/>
      <c r="C11" s="447"/>
      <c r="D11" s="458"/>
      <c r="E11" s="458"/>
      <c r="F11" s="447"/>
      <c r="G11" s="453"/>
      <c r="H11" s="70"/>
      <c r="I11" s="70"/>
      <c r="J11" s="70"/>
      <c r="K11" s="69"/>
      <c r="L11" s="450"/>
      <c r="M11" s="450"/>
      <c r="N11" s="451"/>
      <c r="O11" s="73" t="e">
        <f t="shared" si="0"/>
        <v>#VALUE!</v>
      </c>
      <c r="P11" s="73" t="e">
        <f t="shared" si="1"/>
        <v>#VALUE!</v>
      </c>
      <c r="Q11" s="74" t="e">
        <f t="shared" si="10"/>
        <v>#VALUE!</v>
      </c>
      <c r="R11" s="81"/>
      <c r="S11" s="75">
        <f t="shared" si="2"/>
        <v>0</v>
      </c>
      <c r="T11" s="82"/>
      <c r="U11" s="76">
        <f t="shared" si="3"/>
        <v>0</v>
      </c>
      <c r="V11" s="82"/>
      <c r="W11" s="76">
        <f t="shared" si="4"/>
        <v>0</v>
      </c>
      <c r="X11" s="76">
        <f t="shared" si="5"/>
        <v>0</v>
      </c>
      <c r="Y11" s="76">
        <f t="shared" si="6"/>
        <v>0</v>
      </c>
      <c r="Z11" s="77" t="e">
        <f t="shared" si="7"/>
        <v>#DIV/0!</v>
      </c>
      <c r="AA11" s="87"/>
      <c r="AB11" s="88"/>
      <c r="AC11" s="78"/>
      <c r="AD11" s="79">
        <f t="shared" si="8"/>
        <v>0</v>
      </c>
      <c r="AE11" s="80">
        <f t="shared" si="9"/>
        <v>0</v>
      </c>
      <c r="AF11" s="464"/>
      <c r="AG11" s="465"/>
      <c r="AH11" s="452"/>
      <c r="AI11" s="452"/>
      <c r="AJ11" s="463"/>
      <c r="AK11" s="462"/>
      <c r="AL11" s="463"/>
      <c r="AM11" s="89"/>
      <c r="AN11" s="90"/>
      <c r="AO11" s="89"/>
      <c r="AP11" s="89"/>
      <c r="AQ11" s="102"/>
      <c r="AR11" s="84"/>
      <c r="AS11" s="85"/>
      <c r="AT11" s="470"/>
      <c r="AV11" s="413" t="str">
        <f>IF(총괄!$A$3="(","1",RIGHT(총괄!$A$3,LEN(총괄!$A$3)-FIND(":",총괄!$A$3)-1))</f>
        <v>승학터널 민간투자사업(1차:우선)</v>
      </c>
      <c r="AW11" s="413" t="s">
        <v>265</v>
      </c>
    </row>
    <row r="12" spans="1:49" s="1" customFormat="1" ht="50.1" customHeight="1">
      <c r="A12" s="447"/>
      <c r="B12" s="447"/>
      <c r="C12" s="447"/>
      <c r="D12" s="458"/>
      <c r="E12" s="458"/>
      <c r="F12" s="447"/>
      <c r="G12" s="453"/>
      <c r="H12" s="70"/>
      <c r="I12" s="70"/>
      <c r="J12" s="70"/>
      <c r="K12" s="69"/>
      <c r="L12" s="450"/>
      <c r="M12" s="450"/>
      <c r="N12" s="451"/>
      <c r="O12" s="73" t="e">
        <f t="shared" si="0"/>
        <v>#VALUE!</v>
      </c>
      <c r="P12" s="73" t="e">
        <f t="shared" si="1"/>
        <v>#VALUE!</v>
      </c>
      <c r="Q12" s="74" t="e">
        <f t="shared" si="10"/>
        <v>#VALUE!</v>
      </c>
      <c r="R12" s="81"/>
      <c r="S12" s="75">
        <f t="shared" si="2"/>
        <v>0</v>
      </c>
      <c r="T12" s="82"/>
      <c r="U12" s="76">
        <f t="shared" si="3"/>
        <v>0</v>
      </c>
      <c r="V12" s="82"/>
      <c r="W12" s="76">
        <f t="shared" si="4"/>
        <v>0</v>
      </c>
      <c r="X12" s="76">
        <f t="shared" si="5"/>
        <v>0</v>
      </c>
      <c r="Y12" s="76">
        <f t="shared" si="6"/>
        <v>0</v>
      </c>
      <c r="Z12" s="77" t="e">
        <f t="shared" si="7"/>
        <v>#DIV/0!</v>
      </c>
      <c r="AA12" s="87"/>
      <c r="AB12" s="88"/>
      <c r="AC12" s="78"/>
      <c r="AD12" s="79">
        <f t="shared" si="8"/>
        <v>0</v>
      </c>
      <c r="AE12" s="80">
        <f t="shared" si="9"/>
        <v>0</v>
      </c>
      <c r="AF12" s="464"/>
      <c r="AG12" s="465"/>
      <c r="AH12" s="452"/>
      <c r="AI12" s="452"/>
      <c r="AJ12" s="463"/>
      <c r="AK12" s="462"/>
      <c r="AL12" s="463"/>
      <c r="AM12" s="89"/>
      <c r="AN12" s="90"/>
      <c r="AO12" s="89"/>
      <c r="AP12" s="89"/>
      <c r="AQ12" s="102"/>
      <c r="AR12" s="84"/>
      <c r="AS12" s="85"/>
      <c r="AT12" s="470"/>
      <c r="AV12" s="413" t="str">
        <f>IF(총괄!$A$3="(","1",RIGHT(총괄!$A$3,LEN(총괄!$A$3)-FIND(":",총괄!$A$3)-1))</f>
        <v>승학터널 민간투자사업(1차:우선)</v>
      </c>
      <c r="AW12" s="413" t="s">
        <v>265</v>
      </c>
    </row>
    <row r="13" spans="1:49" s="1" customFormat="1" ht="50.1" customHeight="1">
      <c r="A13" s="447"/>
      <c r="B13" s="447"/>
      <c r="C13" s="447"/>
      <c r="D13" s="458"/>
      <c r="E13" s="458"/>
      <c r="F13" s="447"/>
      <c r="G13" s="453"/>
      <c r="H13" s="70"/>
      <c r="I13" s="70"/>
      <c r="J13" s="70"/>
      <c r="K13" s="69"/>
      <c r="L13" s="450"/>
      <c r="M13" s="450"/>
      <c r="N13" s="451"/>
      <c r="O13" s="73" t="e">
        <f t="shared" si="0"/>
        <v>#VALUE!</v>
      </c>
      <c r="P13" s="73" t="e">
        <f t="shared" si="1"/>
        <v>#VALUE!</v>
      </c>
      <c r="Q13" s="74" t="e">
        <f t="shared" si="10"/>
        <v>#VALUE!</v>
      </c>
      <c r="R13" s="81"/>
      <c r="S13" s="75">
        <f t="shared" si="2"/>
        <v>0</v>
      </c>
      <c r="T13" s="82"/>
      <c r="U13" s="76">
        <f t="shared" si="3"/>
        <v>0</v>
      </c>
      <c r="V13" s="82"/>
      <c r="W13" s="76">
        <f t="shared" si="4"/>
        <v>0</v>
      </c>
      <c r="X13" s="76">
        <f t="shared" si="5"/>
        <v>0</v>
      </c>
      <c r="Y13" s="76">
        <f t="shared" si="6"/>
        <v>0</v>
      </c>
      <c r="Z13" s="77" t="e">
        <f t="shared" si="7"/>
        <v>#DIV/0!</v>
      </c>
      <c r="AA13" s="87"/>
      <c r="AB13" s="88"/>
      <c r="AC13" s="78"/>
      <c r="AD13" s="79">
        <f t="shared" si="8"/>
        <v>0</v>
      </c>
      <c r="AE13" s="80">
        <f t="shared" si="9"/>
        <v>0</v>
      </c>
      <c r="AF13" s="464"/>
      <c r="AG13" s="465"/>
      <c r="AH13" s="452"/>
      <c r="AI13" s="452"/>
      <c r="AJ13" s="463"/>
      <c r="AK13" s="462"/>
      <c r="AL13" s="463"/>
      <c r="AM13" s="89"/>
      <c r="AN13" s="90"/>
      <c r="AO13" s="89"/>
      <c r="AP13" s="89"/>
      <c r="AQ13" s="102"/>
      <c r="AR13" s="84"/>
      <c r="AS13" s="85"/>
      <c r="AT13" s="470"/>
      <c r="AV13" s="413" t="str">
        <f>IF(총괄!$A$3="(","1",RIGHT(총괄!$A$3,LEN(총괄!$A$3)-FIND(":",총괄!$A$3)-1))</f>
        <v>승학터널 민간투자사업(1차:우선)</v>
      </c>
      <c r="AW13" s="413" t="s">
        <v>265</v>
      </c>
    </row>
    <row r="14" spans="1:49" s="1" customFormat="1" ht="50.1" customHeight="1">
      <c r="A14" s="447"/>
      <c r="B14" s="447"/>
      <c r="C14" s="447"/>
      <c r="D14" s="458"/>
      <c r="E14" s="458"/>
      <c r="F14" s="447"/>
      <c r="G14" s="453"/>
      <c r="H14" s="70"/>
      <c r="I14" s="70"/>
      <c r="J14" s="70"/>
      <c r="K14" s="69"/>
      <c r="L14" s="450"/>
      <c r="M14" s="450"/>
      <c r="N14" s="451"/>
      <c r="O14" s="73" t="e">
        <f t="shared" si="0"/>
        <v>#VALUE!</v>
      </c>
      <c r="P14" s="73" t="e">
        <f t="shared" si="1"/>
        <v>#VALUE!</v>
      </c>
      <c r="Q14" s="74" t="e">
        <f t="shared" si="10"/>
        <v>#VALUE!</v>
      </c>
      <c r="R14" s="81"/>
      <c r="S14" s="75">
        <f t="shared" si="2"/>
        <v>0</v>
      </c>
      <c r="T14" s="82"/>
      <c r="U14" s="76">
        <f t="shared" si="3"/>
        <v>0</v>
      </c>
      <c r="V14" s="82"/>
      <c r="W14" s="76">
        <f t="shared" si="4"/>
        <v>0</v>
      </c>
      <c r="X14" s="76">
        <f t="shared" si="5"/>
        <v>0</v>
      </c>
      <c r="Y14" s="76">
        <f t="shared" si="6"/>
        <v>0</v>
      </c>
      <c r="Z14" s="77" t="e">
        <f t="shared" si="7"/>
        <v>#DIV/0!</v>
      </c>
      <c r="AA14" s="87"/>
      <c r="AB14" s="88"/>
      <c r="AC14" s="78"/>
      <c r="AD14" s="79">
        <f t="shared" si="8"/>
        <v>0</v>
      </c>
      <c r="AE14" s="80">
        <f t="shared" si="9"/>
        <v>0</v>
      </c>
      <c r="AF14" s="464"/>
      <c r="AG14" s="465"/>
      <c r="AH14" s="452"/>
      <c r="AI14" s="452"/>
      <c r="AJ14" s="463"/>
      <c r="AK14" s="462"/>
      <c r="AL14" s="463"/>
      <c r="AM14" s="89"/>
      <c r="AN14" s="90"/>
      <c r="AO14" s="89"/>
      <c r="AP14" s="89"/>
      <c r="AQ14" s="102"/>
      <c r="AR14" s="84"/>
      <c r="AS14" s="85"/>
      <c r="AT14" s="470"/>
      <c r="AV14" s="413" t="str">
        <f>IF(총괄!$A$3="(","1",RIGHT(총괄!$A$3,LEN(총괄!$A$3)-FIND(":",총괄!$A$3)-1))</f>
        <v>승학터널 민간투자사업(1차:우선)</v>
      </c>
      <c r="AW14" s="413" t="s">
        <v>265</v>
      </c>
    </row>
    <row r="15" spans="1:49" s="1" customFormat="1" ht="50.1" customHeight="1">
      <c r="A15" s="447"/>
      <c r="B15" s="447"/>
      <c r="C15" s="447"/>
      <c r="D15" s="458"/>
      <c r="E15" s="458"/>
      <c r="F15" s="447"/>
      <c r="G15" s="453"/>
      <c r="H15" s="70"/>
      <c r="I15" s="70"/>
      <c r="J15" s="70"/>
      <c r="K15" s="69"/>
      <c r="L15" s="450"/>
      <c r="M15" s="450"/>
      <c r="N15" s="451"/>
      <c r="O15" s="73" t="e">
        <f t="shared" si="0"/>
        <v>#VALUE!</v>
      </c>
      <c r="P15" s="73" t="e">
        <f t="shared" si="1"/>
        <v>#VALUE!</v>
      </c>
      <c r="Q15" s="74" t="e">
        <f t="shared" si="10"/>
        <v>#VALUE!</v>
      </c>
      <c r="R15" s="81"/>
      <c r="S15" s="75">
        <f t="shared" si="2"/>
        <v>0</v>
      </c>
      <c r="T15" s="82"/>
      <c r="U15" s="76">
        <f t="shared" si="3"/>
        <v>0</v>
      </c>
      <c r="V15" s="82"/>
      <c r="W15" s="76">
        <f t="shared" si="4"/>
        <v>0</v>
      </c>
      <c r="X15" s="76">
        <f t="shared" si="5"/>
        <v>0</v>
      </c>
      <c r="Y15" s="76">
        <f t="shared" si="6"/>
        <v>0</v>
      </c>
      <c r="Z15" s="77" t="e">
        <f t="shared" si="7"/>
        <v>#DIV/0!</v>
      </c>
      <c r="AA15" s="87"/>
      <c r="AB15" s="88"/>
      <c r="AC15" s="78"/>
      <c r="AD15" s="79">
        <f t="shared" si="8"/>
        <v>0</v>
      </c>
      <c r="AE15" s="80">
        <f t="shared" si="9"/>
        <v>0</v>
      </c>
      <c r="AF15" s="464"/>
      <c r="AG15" s="465"/>
      <c r="AH15" s="452"/>
      <c r="AI15" s="452"/>
      <c r="AJ15" s="463"/>
      <c r="AK15" s="462"/>
      <c r="AL15" s="463"/>
      <c r="AM15" s="89"/>
      <c r="AN15" s="90"/>
      <c r="AO15" s="89"/>
      <c r="AP15" s="89"/>
      <c r="AQ15" s="102"/>
      <c r="AR15" s="84"/>
      <c r="AS15" s="85"/>
      <c r="AT15" s="470"/>
      <c r="AV15" s="413" t="str">
        <f>IF(총괄!$A$3="(","1",RIGHT(총괄!$A$3,LEN(총괄!$A$3)-FIND(":",총괄!$A$3)-1))</f>
        <v>승학터널 민간투자사업(1차:우선)</v>
      </c>
      <c r="AW15" s="413" t="s">
        <v>265</v>
      </c>
    </row>
    <row r="16" spans="1:49" s="1" customFormat="1" ht="50.1" customHeight="1">
      <c r="A16" s="447"/>
      <c r="B16" s="447"/>
      <c r="C16" s="447"/>
      <c r="D16" s="458"/>
      <c r="E16" s="458"/>
      <c r="F16" s="447"/>
      <c r="G16" s="453"/>
      <c r="H16" s="70"/>
      <c r="I16" s="70"/>
      <c r="J16" s="70"/>
      <c r="K16" s="69"/>
      <c r="L16" s="450"/>
      <c r="M16" s="450"/>
      <c r="N16" s="451"/>
      <c r="O16" s="73" t="e">
        <f t="shared" si="0"/>
        <v>#VALUE!</v>
      </c>
      <c r="P16" s="73" t="e">
        <f t="shared" si="1"/>
        <v>#VALUE!</v>
      </c>
      <c r="Q16" s="74" t="e">
        <f t="shared" si="10"/>
        <v>#VALUE!</v>
      </c>
      <c r="R16" s="81"/>
      <c r="S16" s="75">
        <f t="shared" si="2"/>
        <v>0</v>
      </c>
      <c r="T16" s="82"/>
      <c r="U16" s="76">
        <f t="shared" si="3"/>
        <v>0</v>
      </c>
      <c r="V16" s="82"/>
      <c r="W16" s="76">
        <f t="shared" si="4"/>
        <v>0</v>
      </c>
      <c r="X16" s="76">
        <f t="shared" si="5"/>
        <v>0</v>
      </c>
      <c r="Y16" s="76">
        <f t="shared" si="6"/>
        <v>0</v>
      </c>
      <c r="Z16" s="77" t="e">
        <f t="shared" si="7"/>
        <v>#DIV/0!</v>
      </c>
      <c r="AA16" s="87"/>
      <c r="AB16" s="88"/>
      <c r="AC16" s="78"/>
      <c r="AD16" s="79">
        <f t="shared" si="8"/>
        <v>0</v>
      </c>
      <c r="AE16" s="80">
        <f t="shared" si="9"/>
        <v>0</v>
      </c>
      <c r="AF16" s="464"/>
      <c r="AG16" s="465"/>
      <c r="AH16" s="452"/>
      <c r="AI16" s="452"/>
      <c r="AJ16" s="463"/>
      <c r="AK16" s="462"/>
      <c r="AL16" s="463"/>
      <c r="AM16" s="89"/>
      <c r="AN16" s="90"/>
      <c r="AO16" s="89"/>
      <c r="AP16" s="89"/>
      <c r="AQ16" s="102"/>
      <c r="AR16" s="84"/>
      <c r="AS16" s="85"/>
      <c r="AT16" s="470"/>
      <c r="AV16" s="413" t="str">
        <f>IF(총괄!$A$3="(","1",RIGHT(총괄!$A$3,LEN(총괄!$A$3)-FIND(":",총괄!$A$3)-1))</f>
        <v>승학터널 민간투자사업(1차:우선)</v>
      </c>
      <c r="AW16" s="413" t="s">
        <v>265</v>
      </c>
    </row>
    <row r="17" spans="1:49" s="1" customFormat="1" ht="50.1" customHeight="1">
      <c r="A17" s="447"/>
      <c r="B17" s="447"/>
      <c r="C17" s="447"/>
      <c r="D17" s="458"/>
      <c r="E17" s="458"/>
      <c r="F17" s="447"/>
      <c r="G17" s="459"/>
      <c r="H17" s="68"/>
      <c r="I17" s="68"/>
      <c r="J17" s="68"/>
      <c r="K17" s="69"/>
      <c r="L17" s="450"/>
      <c r="M17" s="450"/>
      <c r="N17" s="451"/>
      <c r="O17" s="73" t="e">
        <f t="shared" si="0"/>
        <v>#VALUE!</v>
      </c>
      <c r="P17" s="73" t="e">
        <f t="shared" si="1"/>
        <v>#VALUE!</v>
      </c>
      <c r="Q17" s="74" t="e">
        <f t="shared" si="10"/>
        <v>#VALUE!</v>
      </c>
      <c r="R17" s="81"/>
      <c r="S17" s="75">
        <f t="shared" si="2"/>
        <v>0</v>
      </c>
      <c r="T17" s="82"/>
      <c r="U17" s="76">
        <f t="shared" si="3"/>
        <v>0</v>
      </c>
      <c r="V17" s="82"/>
      <c r="W17" s="76">
        <f t="shared" si="4"/>
        <v>0</v>
      </c>
      <c r="X17" s="76">
        <f t="shared" si="5"/>
        <v>0</v>
      </c>
      <c r="Y17" s="76">
        <f t="shared" si="6"/>
        <v>0</v>
      </c>
      <c r="Z17" s="77" t="e">
        <f t="shared" si="7"/>
        <v>#DIV/0!</v>
      </c>
      <c r="AA17" s="87"/>
      <c r="AB17" s="88"/>
      <c r="AC17" s="78"/>
      <c r="AD17" s="79">
        <f t="shared" si="8"/>
        <v>0</v>
      </c>
      <c r="AE17" s="80">
        <f t="shared" si="9"/>
        <v>0</v>
      </c>
      <c r="AF17" s="464"/>
      <c r="AG17" s="465"/>
      <c r="AH17" s="452"/>
      <c r="AI17" s="452"/>
      <c r="AJ17" s="463"/>
      <c r="AK17" s="462"/>
      <c r="AL17" s="463"/>
      <c r="AM17" s="89"/>
      <c r="AN17" s="90"/>
      <c r="AO17" s="89"/>
      <c r="AP17" s="89"/>
      <c r="AQ17" s="102"/>
      <c r="AR17" s="84"/>
      <c r="AS17" s="85"/>
      <c r="AT17" s="470"/>
      <c r="AV17" s="413" t="str">
        <f>IF(총괄!$A$3="(","1",RIGHT(총괄!$A$3,LEN(총괄!$A$3)-FIND(":",총괄!$A$3)-1))</f>
        <v>승학터널 민간투자사업(1차:우선)</v>
      </c>
      <c r="AW17" s="413" t="s">
        <v>265</v>
      </c>
    </row>
    <row r="18" spans="1:49" s="1" customFormat="1" ht="50.1" customHeight="1">
      <c r="A18" s="447"/>
      <c r="B18" s="447"/>
      <c r="C18" s="447"/>
      <c r="D18" s="458"/>
      <c r="E18" s="458"/>
      <c r="F18" s="447"/>
      <c r="G18" s="453"/>
      <c r="H18" s="70"/>
      <c r="I18" s="70"/>
      <c r="J18" s="70"/>
      <c r="K18" s="69"/>
      <c r="L18" s="450"/>
      <c r="M18" s="450"/>
      <c r="N18" s="451"/>
      <c r="O18" s="73" t="e">
        <f t="shared" si="0"/>
        <v>#VALUE!</v>
      </c>
      <c r="P18" s="73" t="e">
        <f t="shared" si="1"/>
        <v>#VALUE!</v>
      </c>
      <c r="Q18" s="74" t="e">
        <f t="shared" si="10"/>
        <v>#VALUE!</v>
      </c>
      <c r="R18" s="81"/>
      <c r="S18" s="75">
        <f t="shared" si="2"/>
        <v>0</v>
      </c>
      <c r="T18" s="82"/>
      <c r="U18" s="76">
        <f t="shared" si="3"/>
        <v>0</v>
      </c>
      <c r="V18" s="82"/>
      <c r="W18" s="76">
        <f t="shared" si="4"/>
        <v>0</v>
      </c>
      <c r="X18" s="76">
        <f t="shared" si="5"/>
        <v>0</v>
      </c>
      <c r="Y18" s="76">
        <f t="shared" si="6"/>
        <v>0</v>
      </c>
      <c r="Z18" s="77" t="e">
        <f t="shared" si="7"/>
        <v>#DIV/0!</v>
      </c>
      <c r="AA18" s="87"/>
      <c r="AB18" s="88"/>
      <c r="AC18" s="78"/>
      <c r="AD18" s="79">
        <f t="shared" si="8"/>
        <v>0</v>
      </c>
      <c r="AE18" s="80">
        <f t="shared" si="9"/>
        <v>0</v>
      </c>
      <c r="AF18" s="464"/>
      <c r="AG18" s="465"/>
      <c r="AH18" s="452"/>
      <c r="AI18" s="452"/>
      <c r="AJ18" s="463"/>
      <c r="AK18" s="462"/>
      <c r="AL18" s="463"/>
      <c r="AM18" s="89"/>
      <c r="AN18" s="90"/>
      <c r="AO18" s="89"/>
      <c r="AP18" s="89"/>
      <c r="AQ18" s="102"/>
      <c r="AR18" s="84"/>
      <c r="AS18" s="85"/>
      <c r="AT18" s="470"/>
      <c r="AV18" s="413" t="str">
        <f>IF(총괄!$A$3="(","1",RIGHT(총괄!$A$3,LEN(총괄!$A$3)-FIND(":",총괄!$A$3)-1))</f>
        <v>승학터널 민간투자사업(1차:우선)</v>
      </c>
      <c r="AW18" s="413" t="s">
        <v>265</v>
      </c>
    </row>
    <row r="19" spans="1:49" s="1" customFormat="1" ht="50.1" customHeight="1">
      <c r="A19" s="447"/>
      <c r="B19" s="447"/>
      <c r="C19" s="447"/>
      <c r="D19" s="458"/>
      <c r="E19" s="458"/>
      <c r="F19" s="447"/>
      <c r="G19" s="453"/>
      <c r="H19" s="70"/>
      <c r="I19" s="70"/>
      <c r="J19" s="70"/>
      <c r="K19" s="69"/>
      <c r="L19" s="450"/>
      <c r="M19" s="450"/>
      <c r="N19" s="451"/>
      <c r="O19" s="73" t="e">
        <f t="shared" si="0"/>
        <v>#VALUE!</v>
      </c>
      <c r="P19" s="73" t="e">
        <f t="shared" si="1"/>
        <v>#VALUE!</v>
      </c>
      <c r="Q19" s="74" t="e">
        <f t="shared" si="10"/>
        <v>#VALUE!</v>
      </c>
      <c r="R19" s="81"/>
      <c r="S19" s="75">
        <f t="shared" si="2"/>
        <v>0</v>
      </c>
      <c r="T19" s="82"/>
      <c r="U19" s="76">
        <f t="shared" si="3"/>
        <v>0</v>
      </c>
      <c r="V19" s="82"/>
      <c r="W19" s="76">
        <f t="shared" si="4"/>
        <v>0</v>
      </c>
      <c r="X19" s="76">
        <f t="shared" si="5"/>
        <v>0</v>
      </c>
      <c r="Y19" s="76">
        <f t="shared" si="6"/>
        <v>0</v>
      </c>
      <c r="Z19" s="77" t="e">
        <f t="shared" si="7"/>
        <v>#DIV/0!</v>
      </c>
      <c r="AA19" s="87"/>
      <c r="AB19" s="88"/>
      <c r="AC19" s="78"/>
      <c r="AD19" s="79">
        <f t="shared" si="8"/>
        <v>0</v>
      </c>
      <c r="AE19" s="80">
        <f t="shared" si="9"/>
        <v>0</v>
      </c>
      <c r="AF19" s="464"/>
      <c r="AG19" s="465"/>
      <c r="AH19" s="452"/>
      <c r="AI19" s="452"/>
      <c r="AJ19" s="463"/>
      <c r="AK19" s="462"/>
      <c r="AL19" s="463"/>
      <c r="AM19" s="89"/>
      <c r="AN19" s="90"/>
      <c r="AO19" s="89"/>
      <c r="AP19" s="89"/>
      <c r="AQ19" s="102"/>
      <c r="AR19" s="84"/>
      <c r="AS19" s="85"/>
      <c r="AT19" s="470"/>
      <c r="AV19" s="413" t="str">
        <f>IF(총괄!$A$3="(","1",RIGHT(총괄!$A$3,LEN(총괄!$A$3)-FIND(":",총괄!$A$3)-1))</f>
        <v>승학터널 민간투자사업(1차:우선)</v>
      </c>
      <c r="AW19" s="413" t="s">
        <v>265</v>
      </c>
    </row>
    <row r="20" spans="1:49" s="1" customFormat="1" ht="50.1" customHeight="1">
      <c r="A20" s="447"/>
      <c r="B20" s="447"/>
      <c r="C20" s="447"/>
      <c r="D20" s="458"/>
      <c r="E20" s="458"/>
      <c r="F20" s="447"/>
      <c r="G20" s="453"/>
      <c r="H20" s="70"/>
      <c r="I20" s="70"/>
      <c r="J20" s="70"/>
      <c r="K20" s="69"/>
      <c r="L20" s="450"/>
      <c r="M20" s="450"/>
      <c r="N20" s="451"/>
      <c r="O20" s="73" t="e">
        <f t="shared" si="0"/>
        <v>#VALUE!</v>
      </c>
      <c r="P20" s="73" t="e">
        <f t="shared" si="1"/>
        <v>#VALUE!</v>
      </c>
      <c r="Q20" s="74" t="e">
        <f t="shared" si="10"/>
        <v>#VALUE!</v>
      </c>
      <c r="R20" s="81"/>
      <c r="S20" s="75">
        <f t="shared" si="2"/>
        <v>0</v>
      </c>
      <c r="T20" s="82"/>
      <c r="U20" s="76">
        <f t="shared" si="3"/>
        <v>0</v>
      </c>
      <c r="V20" s="82"/>
      <c r="W20" s="76">
        <f t="shared" si="4"/>
        <v>0</v>
      </c>
      <c r="X20" s="76">
        <f t="shared" si="5"/>
        <v>0</v>
      </c>
      <c r="Y20" s="76">
        <f t="shared" si="6"/>
        <v>0</v>
      </c>
      <c r="Z20" s="77" t="e">
        <f t="shared" si="7"/>
        <v>#DIV/0!</v>
      </c>
      <c r="AA20" s="87"/>
      <c r="AB20" s="88"/>
      <c r="AC20" s="78"/>
      <c r="AD20" s="79">
        <f t="shared" si="8"/>
        <v>0</v>
      </c>
      <c r="AE20" s="80">
        <f t="shared" si="9"/>
        <v>0</v>
      </c>
      <c r="AF20" s="461"/>
      <c r="AG20" s="465"/>
      <c r="AH20" s="452"/>
      <c r="AI20" s="452"/>
      <c r="AJ20" s="466"/>
      <c r="AK20" s="462"/>
      <c r="AL20" s="463"/>
      <c r="AM20" s="89"/>
      <c r="AN20" s="90"/>
      <c r="AO20" s="89"/>
      <c r="AP20" s="89"/>
      <c r="AQ20" s="102"/>
      <c r="AR20" s="84"/>
      <c r="AS20" s="85"/>
      <c r="AT20" s="470"/>
      <c r="AV20" s="413" t="str">
        <f>IF(총괄!$A$3="(","1",RIGHT(총괄!$A$3,LEN(총괄!$A$3)-FIND(":",총괄!$A$3)-1))</f>
        <v>승학터널 민간투자사업(1차:우선)</v>
      </c>
      <c r="AW20" s="413" t="s">
        <v>265</v>
      </c>
    </row>
    <row r="21" spans="1:49" s="1" customFormat="1" ht="50.1" customHeight="1">
      <c r="A21" s="447"/>
      <c r="B21" s="447"/>
      <c r="C21" s="447"/>
      <c r="D21" s="458"/>
      <c r="E21" s="458"/>
      <c r="F21" s="447"/>
      <c r="G21" s="453"/>
      <c r="H21" s="70"/>
      <c r="I21" s="70"/>
      <c r="J21" s="70"/>
      <c r="K21" s="69"/>
      <c r="L21" s="450"/>
      <c r="M21" s="450"/>
      <c r="N21" s="451"/>
      <c r="O21" s="73" t="e">
        <f t="shared" si="0"/>
        <v>#VALUE!</v>
      </c>
      <c r="P21" s="73" t="e">
        <f t="shared" si="1"/>
        <v>#VALUE!</v>
      </c>
      <c r="Q21" s="74" t="e">
        <f t="shared" si="10"/>
        <v>#VALUE!</v>
      </c>
      <c r="R21" s="81"/>
      <c r="S21" s="75">
        <f t="shared" si="2"/>
        <v>0</v>
      </c>
      <c r="T21" s="82"/>
      <c r="U21" s="76">
        <f t="shared" si="3"/>
        <v>0</v>
      </c>
      <c r="V21" s="82"/>
      <c r="W21" s="76">
        <f t="shared" si="4"/>
        <v>0</v>
      </c>
      <c r="X21" s="76">
        <f t="shared" si="5"/>
        <v>0</v>
      </c>
      <c r="Y21" s="76">
        <f t="shared" si="6"/>
        <v>0</v>
      </c>
      <c r="Z21" s="77" t="e">
        <f t="shared" si="7"/>
        <v>#DIV/0!</v>
      </c>
      <c r="AA21" s="87"/>
      <c r="AB21" s="88"/>
      <c r="AC21" s="78"/>
      <c r="AD21" s="79">
        <f t="shared" si="8"/>
        <v>0</v>
      </c>
      <c r="AE21" s="80">
        <f t="shared" si="9"/>
        <v>0</v>
      </c>
      <c r="AF21" s="461"/>
      <c r="AG21" s="465"/>
      <c r="AH21" s="452"/>
      <c r="AI21" s="452"/>
      <c r="AJ21" s="463"/>
      <c r="AK21" s="462"/>
      <c r="AL21" s="463"/>
      <c r="AM21" s="89"/>
      <c r="AN21" s="90"/>
      <c r="AO21" s="89"/>
      <c r="AP21" s="89"/>
      <c r="AQ21" s="102"/>
      <c r="AR21" s="84"/>
      <c r="AS21" s="85"/>
      <c r="AT21" s="470"/>
      <c r="AV21" s="413" t="str">
        <f>IF(총괄!$A$3="(","1",RIGHT(총괄!$A$3,LEN(총괄!$A$3)-FIND(":",총괄!$A$3)-1))</f>
        <v>승학터널 민간투자사업(1차:우선)</v>
      </c>
      <c r="AW21" s="413" t="s">
        <v>265</v>
      </c>
    </row>
    <row r="22" spans="1:49" s="1" customFormat="1" ht="50.1" customHeight="1">
      <c r="A22" s="447"/>
      <c r="B22" s="447"/>
      <c r="C22" s="447"/>
      <c r="D22" s="458"/>
      <c r="E22" s="458"/>
      <c r="F22" s="447"/>
      <c r="G22" s="453"/>
      <c r="H22" s="70"/>
      <c r="I22" s="70"/>
      <c r="J22" s="70"/>
      <c r="K22" s="69"/>
      <c r="L22" s="450"/>
      <c r="M22" s="450"/>
      <c r="N22" s="451"/>
      <c r="O22" s="73" t="e">
        <f t="shared" si="0"/>
        <v>#VALUE!</v>
      </c>
      <c r="P22" s="73" t="e">
        <f t="shared" si="1"/>
        <v>#VALUE!</v>
      </c>
      <c r="Q22" s="74" t="e">
        <f t="shared" si="10"/>
        <v>#VALUE!</v>
      </c>
      <c r="R22" s="81"/>
      <c r="S22" s="75">
        <f t="shared" si="2"/>
        <v>0</v>
      </c>
      <c r="T22" s="82"/>
      <c r="U22" s="76">
        <f t="shared" si="3"/>
        <v>0</v>
      </c>
      <c r="V22" s="82"/>
      <c r="W22" s="76">
        <f t="shared" si="4"/>
        <v>0</v>
      </c>
      <c r="X22" s="76">
        <f t="shared" si="5"/>
        <v>0</v>
      </c>
      <c r="Y22" s="76">
        <f t="shared" si="6"/>
        <v>0</v>
      </c>
      <c r="Z22" s="77" t="e">
        <f t="shared" si="7"/>
        <v>#DIV/0!</v>
      </c>
      <c r="AA22" s="87"/>
      <c r="AB22" s="88"/>
      <c r="AC22" s="78"/>
      <c r="AD22" s="79">
        <f t="shared" si="8"/>
        <v>0</v>
      </c>
      <c r="AE22" s="80">
        <f t="shared" si="9"/>
        <v>0</v>
      </c>
      <c r="AF22" s="461"/>
      <c r="AG22" s="465"/>
      <c r="AH22" s="452"/>
      <c r="AI22" s="452"/>
      <c r="AJ22" s="463"/>
      <c r="AK22" s="462"/>
      <c r="AL22" s="463"/>
      <c r="AM22" s="89"/>
      <c r="AN22" s="90"/>
      <c r="AO22" s="89"/>
      <c r="AP22" s="89"/>
      <c r="AQ22" s="102"/>
      <c r="AR22" s="84"/>
      <c r="AS22" s="85"/>
      <c r="AT22" s="470"/>
      <c r="AV22" s="413" t="str">
        <f>IF(총괄!$A$3="(","1",RIGHT(총괄!$A$3,LEN(총괄!$A$3)-FIND(":",총괄!$A$3)-1))</f>
        <v>승학터널 민간투자사업(1차:우선)</v>
      </c>
      <c r="AW22" s="413" t="s">
        <v>265</v>
      </c>
    </row>
    <row r="23" spans="1:49" s="1" customFormat="1" ht="50.1" customHeight="1">
      <c r="A23" s="447"/>
      <c r="B23" s="447"/>
      <c r="C23" s="447"/>
      <c r="D23" s="458"/>
      <c r="E23" s="458"/>
      <c r="F23" s="447"/>
      <c r="G23" s="453"/>
      <c r="H23" s="70"/>
      <c r="I23" s="70"/>
      <c r="J23" s="70"/>
      <c r="K23" s="69"/>
      <c r="L23" s="450"/>
      <c r="M23" s="450"/>
      <c r="N23" s="451"/>
      <c r="O23" s="73" t="e">
        <f t="shared" si="0"/>
        <v>#VALUE!</v>
      </c>
      <c r="P23" s="73" t="e">
        <f t="shared" si="1"/>
        <v>#VALUE!</v>
      </c>
      <c r="Q23" s="74" t="e">
        <f t="shared" si="10"/>
        <v>#VALUE!</v>
      </c>
      <c r="R23" s="81"/>
      <c r="S23" s="75">
        <f t="shared" si="2"/>
        <v>0</v>
      </c>
      <c r="T23" s="82"/>
      <c r="U23" s="76">
        <f t="shared" si="3"/>
        <v>0</v>
      </c>
      <c r="V23" s="82"/>
      <c r="W23" s="76">
        <f t="shared" si="4"/>
        <v>0</v>
      </c>
      <c r="X23" s="76">
        <f t="shared" si="5"/>
        <v>0</v>
      </c>
      <c r="Y23" s="76">
        <f t="shared" si="6"/>
        <v>0</v>
      </c>
      <c r="Z23" s="77" t="e">
        <f t="shared" si="7"/>
        <v>#DIV/0!</v>
      </c>
      <c r="AA23" s="87"/>
      <c r="AB23" s="88"/>
      <c r="AC23" s="78"/>
      <c r="AD23" s="79">
        <f t="shared" si="8"/>
        <v>0</v>
      </c>
      <c r="AE23" s="80">
        <f t="shared" si="9"/>
        <v>0</v>
      </c>
      <c r="AF23" s="464"/>
      <c r="AG23" s="465"/>
      <c r="AH23" s="452"/>
      <c r="AI23" s="452"/>
      <c r="AJ23" s="463"/>
      <c r="AK23" s="462"/>
      <c r="AL23" s="463"/>
      <c r="AM23" s="89"/>
      <c r="AN23" s="90"/>
      <c r="AO23" s="89"/>
      <c r="AP23" s="89"/>
      <c r="AQ23" s="102"/>
      <c r="AR23" s="84"/>
      <c r="AS23" s="85"/>
      <c r="AT23" s="470"/>
      <c r="AV23" s="413" t="str">
        <f>IF(총괄!$A$3="(","1",RIGHT(총괄!$A$3,LEN(총괄!$A$3)-FIND(":",총괄!$A$3)-1))</f>
        <v>승학터널 민간투자사업(1차:우선)</v>
      </c>
      <c r="AW23" s="413" t="s">
        <v>265</v>
      </c>
    </row>
    <row r="24" spans="1:49" s="1" customFormat="1" ht="50.1" customHeight="1">
      <c r="A24" s="447"/>
      <c r="B24" s="447"/>
      <c r="C24" s="447"/>
      <c r="D24" s="458"/>
      <c r="E24" s="458"/>
      <c r="F24" s="447"/>
      <c r="G24" s="453"/>
      <c r="H24" s="70"/>
      <c r="I24" s="70"/>
      <c r="J24" s="70"/>
      <c r="K24" s="69"/>
      <c r="L24" s="450"/>
      <c r="M24" s="450"/>
      <c r="N24" s="451"/>
      <c r="O24" s="73" t="e">
        <f t="shared" si="0"/>
        <v>#VALUE!</v>
      </c>
      <c r="P24" s="73" t="e">
        <f t="shared" si="1"/>
        <v>#VALUE!</v>
      </c>
      <c r="Q24" s="74" t="e">
        <f t="shared" si="10"/>
        <v>#VALUE!</v>
      </c>
      <c r="R24" s="81"/>
      <c r="S24" s="75">
        <f t="shared" si="2"/>
        <v>0</v>
      </c>
      <c r="T24" s="82"/>
      <c r="U24" s="76">
        <f t="shared" si="3"/>
        <v>0</v>
      </c>
      <c r="V24" s="82"/>
      <c r="W24" s="76">
        <f t="shared" si="4"/>
        <v>0</v>
      </c>
      <c r="X24" s="76">
        <f t="shared" si="5"/>
        <v>0</v>
      </c>
      <c r="Y24" s="76">
        <f t="shared" si="6"/>
        <v>0</v>
      </c>
      <c r="Z24" s="77" t="e">
        <f t="shared" si="7"/>
        <v>#DIV/0!</v>
      </c>
      <c r="AA24" s="87"/>
      <c r="AB24" s="88"/>
      <c r="AC24" s="78"/>
      <c r="AD24" s="79">
        <f t="shared" si="8"/>
        <v>0</v>
      </c>
      <c r="AE24" s="80">
        <f t="shared" si="9"/>
        <v>0</v>
      </c>
      <c r="AF24" s="464"/>
      <c r="AG24" s="465"/>
      <c r="AH24" s="452"/>
      <c r="AI24" s="452"/>
      <c r="AJ24" s="463"/>
      <c r="AK24" s="462"/>
      <c r="AL24" s="463"/>
      <c r="AM24" s="89"/>
      <c r="AN24" s="90"/>
      <c r="AO24" s="89"/>
      <c r="AP24" s="89"/>
      <c r="AQ24" s="102"/>
      <c r="AR24" s="84"/>
      <c r="AS24" s="85"/>
      <c r="AT24" s="470"/>
      <c r="AV24" s="413" t="str">
        <f>IF(총괄!$A$3="(","1",RIGHT(총괄!$A$3,LEN(총괄!$A$3)-FIND(":",총괄!$A$3)-1))</f>
        <v>승학터널 민간투자사업(1차:우선)</v>
      </c>
      <c r="AW24" s="413" t="s">
        <v>265</v>
      </c>
    </row>
    <row r="25" spans="1:49" s="1" customFormat="1" ht="50.1" customHeight="1">
      <c r="A25" s="447"/>
      <c r="B25" s="447"/>
      <c r="C25" s="447"/>
      <c r="D25" s="458"/>
      <c r="E25" s="458"/>
      <c r="F25" s="447"/>
      <c r="G25" s="453"/>
      <c r="H25" s="70"/>
      <c r="I25" s="70"/>
      <c r="J25" s="70"/>
      <c r="K25" s="69"/>
      <c r="L25" s="450"/>
      <c r="M25" s="450"/>
      <c r="N25" s="451"/>
      <c r="O25" s="73" t="e">
        <f t="shared" si="0"/>
        <v>#VALUE!</v>
      </c>
      <c r="P25" s="73" t="e">
        <f t="shared" si="1"/>
        <v>#VALUE!</v>
      </c>
      <c r="Q25" s="74" t="e">
        <f t="shared" si="10"/>
        <v>#VALUE!</v>
      </c>
      <c r="R25" s="81"/>
      <c r="S25" s="75">
        <f t="shared" si="2"/>
        <v>0</v>
      </c>
      <c r="T25" s="82"/>
      <c r="U25" s="76">
        <f t="shared" si="3"/>
        <v>0</v>
      </c>
      <c r="V25" s="82"/>
      <c r="W25" s="76">
        <f t="shared" si="4"/>
        <v>0</v>
      </c>
      <c r="X25" s="76">
        <f t="shared" si="5"/>
        <v>0</v>
      </c>
      <c r="Y25" s="76">
        <f t="shared" si="6"/>
        <v>0</v>
      </c>
      <c r="Z25" s="77" t="e">
        <f t="shared" si="7"/>
        <v>#DIV/0!</v>
      </c>
      <c r="AA25" s="87"/>
      <c r="AB25" s="88"/>
      <c r="AC25" s="78"/>
      <c r="AD25" s="79">
        <f t="shared" si="8"/>
        <v>0</v>
      </c>
      <c r="AE25" s="80">
        <f t="shared" si="9"/>
        <v>0</v>
      </c>
      <c r="AF25" s="464"/>
      <c r="AG25" s="465"/>
      <c r="AH25" s="452"/>
      <c r="AI25" s="452"/>
      <c r="AJ25" s="466"/>
      <c r="AK25" s="462"/>
      <c r="AL25" s="463"/>
      <c r="AM25" s="89"/>
      <c r="AN25" s="90"/>
      <c r="AO25" s="89"/>
      <c r="AP25" s="89"/>
      <c r="AQ25" s="102"/>
      <c r="AR25" s="84"/>
      <c r="AS25" s="85"/>
      <c r="AT25" s="470"/>
      <c r="AV25" s="413" t="str">
        <f>IF(총괄!$A$3="(","1",RIGHT(총괄!$A$3,LEN(총괄!$A$3)-FIND(":",총괄!$A$3)-1))</f>
        <v>승학터널 민간투자사업(1차:우선)</v>
      </c>
      <c r="AW25" s="413" t="s">
        <v>265</v>
      </c>
    </row>
    <row r="26" spans="1:49" ht="50.1" customHeight="1">
      <c r="A26" s="447"/>
      <c r="B26" s="447"/>
      <c r="C26" s="447"/>
      <c r="D26" s="457"/>
      <c r="E26" s="457"/>
      <c r="F26" s="447"/>
      <c r="G26" s="453"/>
      <c r="H26" s="70"/>
      <c r="I26" s="70"/>
      <c r="J26" s="70"/>
      <c r="K26" s="69"/>
      <c r="L26" s="450"/>
      <c r="M26" s="450"/>
      <c r="N26" s="451"/>
      <c r="O26" s="73" t="e">
        <f t="shared" si="0"/>
        <v>#VALUE!</v>
      </c>
      <c r="P26" s="73" t="e">
        <f t="shared" si="1"/>
        <v>#VALUE!</v>
      </c>
      <c r="Q26" s="74" t="e">
        <f t="shared" si="10"/>
        <v>#VALUE!</v>
      </c>
      <c r="R26" s="81"/>
      <c r="S26" s="75">
        <f t="shared" si="2"/>
        <v>0</v>
      </c>
      <c r="T26" s="82"/>
      <c r="U26" s="76">
        <f t="shared" si="3"/>
        <v>0</v>
      </c>
      <c r="V26" s="82"/>
      <c r="W26" s="76">
        <f t="shared" si="4"/>
        <v>0</v>
      </c>
      <c r="X26" s="76">
        <f t="shared" si="5"/>
        <v>0</v>
      </c>
      <c r="Y26" s="76">
        <f t="shared" si="6"/>
        <v>0</v>
      </c>
      <c r="Z26" s="77" t="e">
        <f t="shared" si="7"/>
        <v>#DIV/0!</v>
      </c>
      <c r="AA26" s="87"/>
      <c r="AB26" s="88"/>
      <c r="AC26" s="78"/>
      <c r="AD26" s="79">
        <f t="shared" si="8"/>
        <v>0</v>
      </c>
      <c r="AE26" s="80">
        <f t="shared" si="9"/>
        <v>0</v>
      </c>
      <c r="AF26" s="461"/>
      <c r="AG26" s="462"/>
      <c r="AH26" s="452"/>
      <c r="AI26" s="452"/>
      <c r="AJ26" s="463"/>
      <c r="AK26" s="462"/>
      <c r="AL26" s="463"/>
      <c r="AM26" s="89"/>
      <c r="AN26" s="90"/>
      <c r="AO26" s="89"/>
      <c r="AP26" s="89"/>
      <c r="AQ26" s="102"/>
      <c r="AR26" s="84"/>
      <c r="AS26" s="85"/>
      <c r="AT26" s="471"/>
      <c r="AV26" s="413" t="str">
        <f>IF(총괄!$A$3="(","1",RIGHT(총괄!$A$3,LEN(총괄!$A$3)-FIND(":",총괄!$A$3)-1))</f>
        <v>승학터널 민간투자사업(1차:우선)</v>
      </c>
      <c r="AW26" s="413" t="s">
        <v>265</v>
      </c>
    </row>
    <row r="27" spans="1:49" ht="50.1" customHeight="1">
      <c r="A27" s="447"/>
      <c r="B27" s="447"/>
      <c r="C27" s="447"/>
      <c r="D27" s="457"/>
      <c r="E27" s="457"/>
      <c r="F27" s="447"/>
      <c r="G27" s="453"/>
      <c r="H27" s="70"/>
      <c r="I27" s="70"/>
      <c r="J27" s="70"/>
      <c r="K27" s="69"/>
      <c r="L27" s="450"/>
      <c r="M27" s="450"/>
      <c r="N27" s="451"/>
      <c r="O27" s="73" t="e">
        <f t="shared" si="0"/>
        <v>#VALUE!</v>
      </c>
      <c r="P27" s="73" t="e">
        <f t="shared" si="1"/>
        <v>#VALUE!</v>
      </c>
      <c r="Q27" s="74" t="e">
        <f t="shared" si="10"/>
        <v>#VALUE!</v>
      </c>
      <c r="R27" s="81"/>
      <c r="S27" s="75">
        <f t="shared" si="2"/>
        <v>0</v>
      </c>
      <c r="T27" s="82"/>
      <c r="U27" s="76">
        <f t="shared" si="3"/>
        <v>0</v>
      </c>
      <c r="V27" s="82"/>
      <c r="W27" s="76">
        <f t="shared" si="4"/>
        <v>0</v>
      </c>
      <c r="X27" s="76">
        <f t="shared" si="5"/>
        <v>0</v>
      </c>
      <c r="Y27" s="76">
        <f t="shared" si="6"/>
        <v>0</v>
      </c>
      <c r="Z27" s="77" t="e">
        <f t="shared" si="7"/>
        <v>#DIV/0!</v>
      </c>
      <c r="AA27" s="87"/>
      <c r="AB27" s="88"/>
      <c r="AC27" s="78"/>
      <c r="AD27" s="79">
        <f t="shared" si="8"/>
        <v>0</v>
      </c>
      <c r="AE27" s="80">
        <f t="shared" si="9"/>
        <v>0</v>
      </c>
      <c r="AF27" s="464"/>
      <c r="AG27" s="462"/>
      <c r="AH27" s="452"/>
      <c r="AI27" s="452"/>
      <c r="AJ27" s="463"/>
      <c r="AK27" s="462"/>
      <c r="AL27" s="463"/>
      <c r="AM27" s="89"/>
      <c r="AN27" s="90"/>
      <c r="AO27" s="89"/>
      <c r="AP27" s="89"/>
      <c r="AQ27" s="102"/>
      <c r="AR27" s="84"/>
      <c r="AS27" s="85"/>
      <c r="AT27" s="470"/>
      <c r="AV27" s="413" t="str">
        <f>IF(총괄!$A$3="(","1",RIGHT(총괄!$A$3,LEN(총괄!$A$3)-FIND(":",총괄!$A$3)-1))</f>
        <v>승학터널 민간투자사업(1차:우선)</v>
      </c>
      <c r="AW27" s="413" t="s">
        <v>265</v>
      </c>
    </row>
    <row r="28" spans="1:49" ht="50.1" customHeight="1">
      <c r="A28" s="447"/>
      <c r="B28" s="447"/>
      <c r="C28" s="447"/>
      <c r="D28" s="457"/>
      <c r="E28" s="457"/>
      <c r="F28" s="447"/>
      <c r="G28" s="453"/>
      <c r="H28" s="70"/>
      <c r="I28" s="70"/>
      <c r="J28" s="70"/>
      <c r="K28" s="69"/>
      <c r="L28" s="450"/>
      <c r="M28" s="450"/>
      <c r="N28" s="451"/>
      <c r="O28" s="73" t="e">
        <f t="shared" si="0"/>
        <v>#VALUE!</v>
      </c>
      <c r="P28" s="73" t="e">
        <f t="shared" si="1"/>
        <v>#VALUE!</v>
      </c>
      <c r="Q28" s="74" t="e">
        <f t="shared" si="10"/>
        <v>#VALUE!</v>
      </c>
      <c r="R28" s="81"/>
      <c r="S28" s="75">
        <f t="shared" si="2"/>
        <v>0</v>
      </c>
      <c r="T28" s="82"/>
      <c r="U28" s="76">
        <f t="shared" si="3"/>
        <v>0</v>
      </c>
      <c r="V28" s="82"/>
      <c r="W28" s="76">
        <f t="shared" si="4"/>
        <v>0</v>
      </c>
      <c r="X28" s="76">
        <f t="shared" si="5"/>
        <v>0</v>
      </c>
      <c r="Y28" s="76">
        <f t="shared" si="6"/>
        <v>0</v>
      </c>
      <c r="Z28" s="77" t="e">
        <f t="shared" si="7"/>
        <v>#DIV/0!</v>
      </c>
      <c r="AA28" s="87"/>
      <c r="AB28" s="88"/>
      <c r="AC28" s="78"/>
      <c r="AD28" s="79">
        <f t="shared" si="8"/>
        <v>0</v>
      </c>
      <c r="AE28" s="80">
        <f t="shared" si="9"/>
        <v>0</v>
      </c>
      <c r="AF28" s="464"/>
      <c r="AG28" s="462"/>
      <c r="AH28" s="452"/>
      <c r="AI28" s="452"/>
      <c r="AJ28" s="463"/>
      <c r="AK28" s="462"/>
      <c r="AL28" s="463"/>
      <c r="AM28" s="89"/>
      <c r="AN28" s="90"/>
      <c r="AO28" s="89"/>
      <c r="AP28" s="89"/>
      <c r="AQ28" s="102"/>
      <c r="AR28" s="84"/>
      <c r="AS28" s="85"/>
      <c r="AT28" s="470"/>
      <c r="AV28" s="413" t="str">
        <f>IF(총괄!$A$3="(","1",RIGHT(총괄!$A$3,LEN(총괄!$A$3)-FIND(":",총괄!$A$3)-1))</f>
        <v>승학터널 민간투자사업(1차:우선)</v>
      </c>
      <c r="AW28" s="413" t="s">
        <v>265</v>
      </c>
    </row>
    <row r="29" spans="1:49" ht="50.1" customHeight="1">
      <c r="A29" s="447"/>
      <c r="B29" s="447"/>
      <c r="C29" s="447"/>
      <c r="D29" s="457"/>
      <c r="E29" s="457"/>
      <c r="F29" s="447"/>
      <c r="G29" s="453"/>
      <c r="H29" s="70"/>
      <c r="I29" s="70"/>
      <c r="J29" s="70"/>
      <c r="K29" s="69"/>
      <c r="L29" s="450"/>
      <c r="M29" s="450"/>
      <c r="N29" s="451"/>
      <c r="O29" s="73" t="e">
        <f t="shared" si="0"/>
        <v>#VALUE!</v>
      </c>
      <c r="P29" s="73" t="e">
        <f t="shared" si="1"/>
        <v>#VALUE!</v>
      </c>
      <c r="Q29" s="74" t="e">
        <f t="shared" si="10"/>
        <v>#VALUE!</v>
      </c>
      <c r="R29" s="81"/>
      <c r="S29" s="75">
        <f t="shared" si="2"/>
        <v>0</v>
      </c>
      <c r="T29" s="82"/>
      <c r="U29" s="76">
        <f t="shared" si="3"/>
        <v>0</v>
      </c>
      <c r="V29" s="82"/>
      <c r="W29" s="76">
        <f t="shared" si="4"/>
        <v>0</v>
      </c>
      <c r="X29" s="76">
        <f t="shared" si="5"/>
        <v>0</v>
      </c>
      <c r="Y29" s="76">
        <f t="shared" si="6"/>
        <v>0</v>
      </c>
      <c r="Z29" s="77" t="e">
        <f t="shared" si="7"/>
        <v>#DIV/0!</v>
      </c>
      <c r="AA29" s="87"/>
      <c r="AB29" s="88"/>
      <c r="AC29" s="78"/>
      <c r="AD29" s="79">
        <f t="shared" si="8"/>
        <v>0</v>
      </c>
      <c r="AE29" s="80">
        <f t="shared" si="9"/>
        <v>0</v>
      </c>
      <c r="AF29" s="464"/>
      <c r="AG29" s="462"/>
      <c r="AH29" s="452"/>
      <c r="AI29" s="452"/>
      <c r="AJ29" s="463"/>
      <c r="AK29" s="462"/>
      <c r="AL29" s="463"/>
      <c r="AM29" s="89"/>
      <c r="AN29" s="90"/>
      <c r="AO29" s="89"/>
      <c r="AP29" s="89"/>
      <c r="AQ29" s="102"/>
      <c r="AR29" s="84"/>
      <c r="AS29" s="85"/>
      <c r="AT29" s="470"/>
      <c r="AV29" s="413" t="str">
        <f>IF(총괄!$A$3="(","1",RIGHT(총괄!$A$3,LEN(총괄!$A$3)-FIND(":",총괄!$A$3)-1))</f>
        <v>승학터널 민간투자사업(1차:우선)</v>
      </c>
      <c r="AW29" s="413" t="s">
        <v>265</v>
      </c>
    </row>
    <row r="30" spans="1:49" ht="50.1" customHeight="1">
      <c r="A30" s="447"/>
      <c r="B30" s="447"/>
      <c r="C30" s="447"/>
      <c r="D30" s="457"/>
      <c r="E30" s="457"/>
      <c r="F30" s="447"/>
      <c r="G30" s="453"/>
      <c r="H30" s="70"/>
      <c r="I30" s="70"/>
      <c r="J30" s="70"/>
      <c r="K30" s="69"/>
      <c r="L30" s="450"/>
      <c r="M30" s="450"/>
      <c r="N30" s="451"/>
      <c r="O30" s="73" t="e">
        <f t="shared" si="0"/>
        <v>#VALUE!</v>
      </c>
      <c r="P30" s="73" t="e">
        <f t="shared" si="1"/>
        <v>#VALUE!</v>
      </c>
      <c r="Q30" s="74" t="e">
        <f t="shared" si="10"/>
        <v>#VALUE!</v>
      </c>
      <c r="R30" s="81"/>
      <c r="S30" s="75">
        <f t="shared" si="2"/>
        <v>0</v>
      </c>
      <c r="T30" s="82"/>
      <c r="U30" s="76">
        <f t="shared" si="3"/>
        <v>0</v>
      </c>
      <c r="V30" s="82"/>
      <c r="W30" s="76">
        <f t="shared" si="4"/>
        <v>0</v>
      </c>
      <c r="X30" s="76">
        <f t="shared" si="5"/>
        <v>0</v>
      </c>
      <c r="Y30" s="76">
        <f t="shared" si="6"/>
        <v>0</v>
      </c>
      <c r="Z30" s="77" t="e">
        <f t="shared" si="7"/>
        <v>#DIV/0!</v>
      </c>
      <c r="AA30" s="87"/>
      <c r="AB30" s="88"/>
      <c r="AC30" s="78"/>
      <c r="AD30" s="79">
        <f t="shared" si="8"/>
        <v>0</v>
      </c>
      <c r="AE30" s="80">
        <f t="shared" si="9"/>
        <v>0</v>
      </c>
      <c r="AF30" s="464"/>
      <c r="AG30" s="462"/>
      <c r="AH30" s="452"/>
      <c r="AI30" s="452"/>
      <c r="AJ30" s="463"/>
      <c r="AK30" s="462"/>
      <c r="AL30" s="463"/>
      <c r="AM30" s="89"/>
      <c r="AN30" s="90"/>
      <c r="AO30" s="89"/>
      <c r="AP30" s="89"/>
      <c r="AQ30" s="102"/>
      <c r="AR30" s="84"/>
      <c r="AS30" s="85"/>
      <c r="AT30" s="470"/>
      <c r="AV30" s="413" t="str">
        <f>IF(총괄!$A$3="(","1",RIGHT(총괄!$A$3,LEN(총괄!$A$3)-FIND(":",총괄!$A$3)-1))</f>
        <v>승학터널 민간투자사업(1차:우선)</v>
      </c>
      <c r="AW30" s="413" t="s">
        <v>265</v>
      </c>
    </row>
    <row r="31" spans="1:49" ht="50.1" customHeight="1">
      <c r="A31" s="447"/>
      <c r="B31" s="447"/>
      <c r="C31" s="447"/>
      <c r="D31" s="457"/>
      <c r="E31" s="457"/>
      <c r="F31" s="447"/>
      <c r="G31" s="453"/>
      <c r="H31" s="70"/>
      <c r="I31" s="70"/>
      <c r="J31" s="70"/>
      <c r="K31" s="69"/>
      <c r="L31" s="450"/>
      <c r="M31" s="450"/>
      <c r="N31" s="451"/>
      <c r="O31" s="73" t="e">
        <f t="shared" si="0"/>
        <v>#VALUE!</v>
      </c>
      <c r="P31" s="73" t="e">
        <f t="shared" si="1"/>
        <v>#VALUE!</v>
      </c>
      <c r="Q31" s="74" t="e">
        <f t="shared" si="10"/>
        <v>#VALUE!</v>
      </c>
      <c r="R31" s="81"/>
      <c r="S31" s="75">
        <f t="shared" si="2"/>
        <v>0</v>
      </c>
      <c r="T31" s="82"/>
      <c r="U31" s="76">
        <f t="shared" si="3"/>
        <v>0</v>
      </c>
      <c r="V31" s="82"/>
      <c r="W31" s="76">
        <f t="shared" si="4"/>
        <v>0</v>
      </c>
      <c r="X31" s="76">
        <f t="shared" si="5"/>
        <v>0</v>
      </c>
      <c r="Y31" s="76">
        <f t="shared" si="6"/>
        <v>0</v>
      </c>
      <c r="Z31" s="77" t="e">
        <f t="shared" si="7"/>
        <v>#DIV/0!</v>
      </c>
      <c r="AA31" s="87"/>
      <c r="AB31" s="88"/>
      <c r="AC31" s="78"/>
      <c r="AD31" s="79">
        <f t="shared" si="8"/>
        <v>0</v>
      </c>
      <c r="AE31" s="80">
        <f t="shared" si="9"/>
        <v>0</v>
      </c>
      <c r="AF31" s="464"/>
      <c r="AG31" s="462"/>
      <c r="AH31" s="452"/>
      <c r="AI31" s="452"/>
      <c r="AJ31" s="463"/>
      <c r="AK31" s="462"/>
      <c r="AL31" s="463"/>
      <c r="AM31" s="89"/>
      <c r="AN31" s="90"/>
      <c r="AO31" s="89"/>
      <c r="AP31" s="89"/>
      <c r="AQ31" s="102"/>
      <c r="AR31" s="84"/>
      <c r="AS31" s="85"/>
      <c r="AT31" s="470"/>
      <c r="AV31" s="413" t="str">
        <f>IF(총괄!$A$3="(","1",RIGHT(총괄!$A$3,LEN(총괄!$A$3)-FIND(":",총괄!$A$3)-1))</f>
        <v>승학터널 민간투자사업(1차:우선)</v>
      </c>
      <c r="AW31" s="413" t="s">
        <v>265</v>
      </c>
    </row>
    <row r="32" spans="1:49" ht="50.1" customHeight="1">
      <c r="A32" s="447"/>
      <c r="B32" s="447"/>
      <c r="C32" s="447"/>
      <c r="D32" s="457"/>
      <c r="E32" s="457"/>
      <c r="F32" s="447"/>
      <c r="G32" s="453"/>
      <c r="H32" s="70"/>
      <c r="I32" s="70"/>
      <c r="J32" s="70"/>
      <c r="K32" s="69"/>
      <c r="L32" s="450"/>
      <c r="M32" s="450"/>
      <c r="N32" s="451"/>
      <c r="O32" s="73" t="e">
        <f t="shared" si="0"/>
        <v>#VALUE!</v>
      </c>
      <c r="P32" s="73" t="e">
        <f t="shared" si="1"/>
        <v>#VALUE!</v>
      </c>
      <c r="Q32" s="74" t="e">
        <f t="shared" si="10"/>
        <v>#VALUE!</v>
      </c>
      <c r="R32" s="81"/>
      <c r="S32" s="75">
        <f t="shared" si="2"/>
        <v>0</v>
      </c>
      <c r="T32" s="82"/>
      <c r="U32" s="76">
        <f t="shared" si="3"/>
        <v>0</v>
      </c>
      <c r="V32" s="82"/>
      <c r="W32" s="76">
        <f t="shared" si="4"/>
        <v>0</v>
      </c>
      <c r="X32" s="76">
        <f t="shared" si="5"/>
        <v>0</v>
      </c>
      <c r="Y32" s="76">
        <f t="shared" si="6"/>
        <v>0</v>
      </c>
      <c r="Z32" s="77" t="e">
        <f t="shared" si="7"/>
        <v>#DIV/0!</v>
      </c>
      <c r="AA32" s="87"/>
      <c r="AB32" s="88"/>
      <c r="AC32" s="78"/>
      <c r="AD32" s="79">
        <f t="shared" si="8"/>
        <v>0</v>
      </c>
      <c r="AE32" s="80">
        <f t="shared" si="9"/>
        <v>0</v>
      </c>
      <c r="AF32" s="464"/>
      <c r="AG32" s="462"/>
      <c r="AH32" s="452"/>
      <c r="AI32" s="452"/>
      <c r="AJ32" s="463"/>
      <c r="AK32" s="462"/>
      <c r="AL32" s="463"/>
      <c r="AM32" s="89"/>
      <c r="AN32" s="90"/>
      <c r="AO32" s="89"/>
      <c r="AP32" s="89"/>
      <c r="AQ32" s="102"/>
      <c r="AR32" s="84"/>
      <c r="AS32" s="85"/>
      <c r="AT32" s="470"/>
      <c r="AV32" s="413" t="str">
        <f>IF(총괄!$A$3="(","1",RIGHT(총괄!$A$3,LEN(총괄!$A$3)-FIND(":",총괄!$A$3)-1))</f>
        <v>승학터널 민간투자사업(1차:우선)</v>
      </c>
      <c r="AW32" s="413" t="s">
        <v>265</v>
      </c>
    </row>
    <row r="33" spans="1:49" ht="50.1" customHeight="1">
      <c r="A33" s="447"/>
      <c r="B33" s="447"/>
      <c r="C33" s="447"/>
      <c r="D33" s="457"/>
      <c r="E33" s="457"/>
      <c r="F33" s="447"/>
      <c r="G33" s="453"/>
      <c r="H33" s="70"/>
      <c r="I33" s="70"/>
      <c r="J33" s="70"/>
      <c r="K33" s="69"/>
      <c r="L33" s="450"/>
      <c r="M33" s="450"/>
      <c r="N33" s="451"/>
      <c r="O33" s="73" t="e">
        <f t="shared" si="0"/>
        <v>#VALUE!</v>
      </c>
      <c r="P33" s="73" t="e">
        <f t="shared" si="1"/>
        <v>#VALUE!</v>
      </c>
      <c r="Q33" s="74" t="e">
        <f t="shared" si="10"/>
        <v>#VALUE!</v>
      </c>
      <c r="R33" s="81"/>
      <c r="S33" s="75">
        <f t="shared" si="2"/>
        <v>0</v>
      </c>
      <c r="T33" s="82"/>
      <c r="U33" s="76">
        <f t="shared" si="3"/>
        <v>0</v>
      </c>
      <c r="V33" s="82"/>
      <c r="W33" s="76">
        <f t="shared" si="4"/>
        <v>0</v>
      </c>
      <c r="X33" s="76">
        <f t="shared" si="5"/>
        <v>0</v>
      </c>
      <c r="Y33" s="76">
        <f t="shared" si="6"/>
        <v>0</v>
      </c>
      <c r="Z33" s="77" t="e">
        <f t="shared" si="7"/>
        <v>#DIV/0!</v>
      </c>
      <c r="AA33" s="87"/>
      <c r="AB33" s="88"/>
      <c r="AC33" s="78"/>
      <c r="AD33" s="79">
        <f t="shared" si="8"/>
        <v>0</v>
      </c>
      <c r="AE33" s="80">
        <f t="shared" si="9"/>
        <v>0</v>
      </c>
      <c r="AF33" s="464"/>
      <c r="AG33" s="462"/>
      <c r="AH33" s="452"/>
      <c r="AI33" s="452"/>
      <c r="AJ33" s="463"/>
      <c r="AK33" s="462"/>
      <c r="AL33" s="463"/>
      <c r="AM33" s="89"/>
      <c r="AN33" s="90"/>
      <c r="AO33" s="89"/>
      <c r="AP33" s="89"/>
      <c r="AQ33" s="102"/>
      <c r="AR33" s="84"/>
      <c r="AS33" s="85"/>
      <c r="AT33" s="470"/>
      <c r="AV33" s="413" t="str">
        <f>IF(총괄!$A$3="(","1",RIGHT(총괄!$A$3,LEN(총괄!$A$3)-FIND(":",총괄!$A$3)-1))</f>
        <v>승학터널 민간투자사업(1차:우선)</v>
      </c>
      <c r="AW33" s="413" t="s">
        <v>265</v>
      </c>
    </row>
    <row r="34" spans="1:49" ht="50.1" customHeight="1">
      <c r="A34" s="447"/>
      <c r="B34" s="447"/>
      <c r="C34" s="447"/>
      <c r="D34" s="457"/>
      <c r="E34" s="457"/>
      <c r="F34" s="447"/>
      <c r="G34" s="453"/>
      <c r="H34" s="70"/>
      <c r="I34" s="70"/>
      <c r="J34" s="70"/>
      <c r="K34" s="69"/>
      <c r="L34" s="450"/>
      <c r="M34" s="450"/>
      <c r="N34" s="451"/>
      <c r="O34" s="73" t="e">
        <f t="shared" si="0"/>
        <v>#VALUE!</v>
      </c>
      <c r="P34" s="73" t="e">
        <f t="shared" si="1"/>
        <v>#VALUE!</v>
      </c>
      <c r="Q34" s="74" t="e">
        <f t="shared" si="10"/>
        <v>#VALUE!</v>
      </c>
      <c r="R34" s="81"/>
      <c r="S34" s="75">
        <f t="shared" si="2"/>
        <v>0</v>
      </c>
      <c r="T34" s="82"/>
      <c r="U34" s="76">
        <f t="shared" si="3"/>
        <v>0</v>
      </c>
      <c r="V34" s="82"/>
      <c r="W34" s="76">
        <f t="shared" si="4"/>
        <v>0</v>
      </c>
      <c r="X34" s="76">
        <f t="shared" si="5"/>
        <v>0</v>
      </c>
      <c r="Y34" s="76">
        <f t="shared" si="6"/>
        <v>0</v>
      </c>
      <c r="Z34" s="77" t="e">
        <f t="shared" si="7"/>
        <v>#DIV/0!</v>
      </c>
      <c r="AA34" s="87"/>
      <c r="AB34" s="88"/>
      <c r="AC34" s="78"/>
      <c r="AD34" s="79">
        <f t="shared" si="8"/>
        <v>0</v>
      </c>
      <c r="AE34" s="80">
        <f t="shared" si="9"/>
        <v>0</v>
      </c>
      <c r="AF34" s="464"/>
      <c r="AG34" s="462"/>
      <c r="AH34" s="452"/>
      <c r="AI34" s="452"/>
      <c r="AJ34" s="463"/>
      <c r="AK34" s="462"/>
      <c r="AL34" s="463"/>
      <c r="AM34" s="89"/>
      <c r="AN34" s="90"/>
      <c r="AO34" s="89"/>
      <c r="AP34" s="89"/>
      <c r="AQ34" s="102"/>
      <c r="AR34" s="84"/>
      <c r="AS34" s="85"/>
      <c r="AT34" s="470"/>
      <c r="AV34" s="413" t="str">
        <f>IF(총괄!$A$3="(","1",RIGHT(총괄!$A$3,LEN(총괄!$A$3)-FIND(":",총괄!$A$3)-1))</f>
        <v>승학터널 민간투자사업(1차:우선)</v>
      </c>
      <c r="AW34" s="413" t="s">
        <v>265</v>
      </c>
    </row>
    <row r="35" spans="1:49" ht="50.1" customHeight="1">
      <c r="A35" s="447"/>
      <c r="B35" s="447"/>
      <c r="C35" s="447"/>
      <c r="D35" s="457"/>
      <c r="E35" s="457"/>
      <c r="F35" s="447"/>
      <c r="G35" s="453"/>
      <c r="H35" s="70"/>
      <c r="I35" s="70"/>
      <c r="J35" s="70"/>
      <c r="K35" s="69"/>
      <c r="L35" s="450"/>
      <c r="M35" s="450"/>
      <c r="N35" s="451"/>
      <c r="O35" s="73" t="e">
        <f t="shared" si="0"/>
        <v>#VALUE!</v>
      </c>
      <c r="P35" s="73" t="e">
        <f t="shared" si="1"/>
        <v>#VALUE!</v>
      </c>
      <c r="Q35" s="74" t="e">
        <f t="shared" si="10"/>
        <v>#VALUE!</v>
      </c>
      <c r="R35" s="81"/>
      <c r="S35" s="75">
        <f t="shared" si="2"/>
        <v>0</v>
      </c>
      <c r="T35" s="82"/>
      <c r="U35" s="76">
        <f t="shared" si="3"/>
        <v>0</v>
      </c>
      <c r="V35" s="82"/>
      <c r="W35" s="76">
        <f t="shared" si="4"/>
        <v>0</v>
      </c>
      <c r="X35" s="76">
        <f t="shared" si="5"/>
        <v>0</v>
      </c>
      <c r="Y35" s="76">
        <f t="shared" si="6"/>
        <v>0</v>
      </c>
      <c r="Z35" s="77" t="e">
        <f t="shared" si="7"/>
        <v>#DIV/0!</v>
      </c>
      <c r="AA35" s="87"/>
      <c r="AB35" s="88"/>
      <c r="AC35" s="78"/>
      <c r="AD35" s="79">
        <f t="shared" si="8"/>
        <v>0</v>
      </c>
      <c r="AE35" s="80">
        <f t="shared" si="9"/>
        <v>0</v>
      </c>
      <c r="AF35" s="464"/>
      <c r="AG35" s="462"/>
      <c r="AH35" s="452"/>
      <c r="AI35" s="452"/>
      <c r="AJ35" s="463"/>
      <c r="AK35" s="462"/>
      <c r="AL35" s="463"/>
      <c r="AM35" s="89"/>
      <c r="AN35" s="90"/>
      <c r="AO35" s="89"/>
      <c r="AP35" s="89"/>
      <c r="AQ35" s="102"/>
      <c r="AR35" s="84"/>
      <c r="AS35" s="85"/>
      <c r="AT35" s="470"/>
      <c r="AV35" s="413" t="str">
        <f>IF(총괄!$A$3="(","1",RIGHT(총괄!$A$3,LEN(총괄!$A$3)-FIND(":",총괄!$A$3)-1))</f>
        <v>승학터널 민간투자사업(1차:우선)</v>
      </c>
      <c r="AW35" s="413" t="s">
        <v>265</v>
      </c>
    </row>
    <row r="36" spans="1:49" ht="50.1" customHeight="1">
      <c r="A36" s="447"/>
      <c r="B36" s="447"/>
      <c r="C36" s="447"/>
      <c r="D36" s="457"/>
      <c r="E36" s="457"/>
      <c r="F36" s="447"/>
      <c r="G36" s="453"/>
      <c r="H36" s="70"/>
      <c r="I36" s="70"/>
      <c r="J36" s="70"/>
      <c r="K36" s="69"/>
      <c r="L36" s="450"/>
      <c r="M36" s="450"/>
      <c r="N36" s="451"/>
      <c r="O36" s="73" t="e">
        <f t="shared" si="0"/>
        <v>#VALUE!</v>
      </c>
      <c r="P36" s="73" t="e">
        <f t="shared" si="1"/>
        <v>#VALUE!</v>
      </c>
      <c r="Q36" s="74" t="e">
        <f t="shared" si="10"/>
        <v>#VALUE!</v>
      </c>
      <c r="R36" s="81"/>
      <c r="S36" s="75">
        <f t="shared" si="2"/>
        <v>0</v>
      </c>
      <c r="T36" s="82"/>
      <c r="U36" s="76">
        <f t="shared" si="3"/>
        <v>0</v>
      </c>
      <c r="V36" s="82"/>
      <c r="W36" s="76">
        <f t="shared" si="4"/>
        <v>0</v>
      </c>
      <c r="X36" s="76">
        <f t="shared" si="5"/>
        <v>0</v>
      </c>
      <c r="Y36" s="76">
        <f t="shared" si="6"/>
        <v>0</v>
      </c>
      <c r="Z36" s="77" t="e">
        <f t="shared" si="7"/>
        <v>#DIV/0!</v>
      </c>
      <c r="AA36" s="87"/>
      <c r="AB36" s="88"/>
      <c r="AC36" s="78"/>
      <c r="AD36" s="79">
        <f t="shared" si="8"/>
        <v>0</v>
      </c>
      <c r="AE36" s="80">
        <f t="shared" si="9"/>
        <v>0</v>
      </c>
      <c r="AF36" s="464"/>
      <c r="AG36" s="462"/>
      <c r="AH36" s="452"/>
      <c r="AI36" s="452"/>
      <c r="AJ36" s="463"/>
      <c r="AK36" s="462"/>
      <c r="AL36" s="463"/>
      <c r="AM36" s="89"/>
      <c r="AN36" s="90"/>
      <c r="AO36" s="89"/>
      <c r="AP36" s="89"/>
      <c r="AQ36" s="102"/>
      <c r="AR36" s="84"/>
      <c r="AS36" s="85"/>
      <c r="AT36" s="470"/>
      <c r="AV36" s="413" t="str">
        <f>IF(총괄!$A$3="(","1",RIGHT(총괄!$A$3,LEN(총괄!$A$3)-FIND(":",총괄!$A$3)-1))</f>
        <v>승학터널 민간투자사업(1차:우선)</v>
      </c>
      <c r="AW36" s="413" t="s">
        <v>265</v>
      </c>
    </row>
    <row r="37" spans="1:49" ht="50.1" customHeight="1">
      <c r="A37" s="447"/>
      <c r="B37" s="447"/>
      <c r="C37" s="447"/>
      <c r="D37" s="457"/>
      <c r="E37" s="457"/>
      <c r="F37" s="447"/>
      <c r="G37" s="453"/>
      <c r="H37" s="70"/>
      <c r="I37" s="70"/>
      <c r="J37" s="70"/>
      <c r="K37" s="69"/>
      <c r="L37" s="450"/>
      <c r="M37" s="450"/>
      <c r="N37" s="451"/>
      <c r="O37" s="73" t="e">
        <f t="shared" si="0"/>
        <v>#VALUE!</v>
      </c>
      <c r="P37" s="73" t="e">
        <f t="shared" si="1"/>
        <v>#VALUE!</v>
      </c>
      <c r="Q37" s="74" t="e">
        <f t="shared" si="10"/>
        <v>#VALUE!</v>
      </c>
      <c r="R37" s="81"/>
      <c r="S37" s="75">
        <f t="shared" si="2"/>
        <v>0</v>
      </c>
      <c r="T37" s="82"/>
      <c r="U37" s="76">
        <f t="shared" si="3"/>
        <v>0</v>
      </c>
      <c r="V37" s="82"/>
      <c r="W37" s="76">
        <f t="shared" si="4"/>
        <v>0</v>
      </c>
      <c r="X37" s="76">
        <f t="shared" si="5"/>
        <v>0</v>
      </c>
      <c r="Y37" s="76">
        <f t="shared" si="6"/>
        <v>0</v>
      </c>
      <c r="Z37" s="77" t="e">
        <f t="shared" si="7"/>
        <v>#DIV/0!</v>
      </c>
      <c r="AA37" s="87"/>
      <c r="AB37" s="88"/>
      <c r="AC37" s="78"/>
      <c r="AD37" s="79">
        <f t="shared" si="8"/>
        <v>0</v>
      </c>
      <c r="AE37" s="80">
        <f t="shared" si="9"/>
        <v>0</v>
      </c>
      <c r="AF37" s="464"/>
      <c r="AG37" s="462"/>
      <c r="AH37" s="452"/>
      <c r="AI37" s="452"/>
      <c r="AJ37" s="463"/>
      <c r="AK37" s="462"/>
      <c r="AL37" s="463"/>
      <c r="AM37" s="89"/>
      <c r="AN37" s="90"/>
      <c r="AO37" s="89"/>
      <c r="AP37" s="89"/>
      <c r="AQ37" s="102"/>
      <c r="AR37" s="84"/>
      <c r="AS37" s="85"/>
      <c r="AT37" s="470"/>
      <c r="AV37" s="413" t="str">
        <f>IF(총괄!$A$3="(","1",RIGHT(총괄!$A$3,LEN(총괄!$A$3)-FIND(":",총괄!$A$3)-1))</f>
        <v>승학터널 민간투자사업(1차:우선)</v>
      </c>
      <c r="AW37" s="413" t="s">
        <v>265</v>
      </c>
    </row>
    <row r="38" spans="1:49" ht="50.1" customHeight="1">
      <c r="A38" s="447"/>
      <c r="B38" s="447"/>
      <c r="C38" s="447"/>
      <c r="D38" s="457"/>
      <c r="E38" s="457"/>
      <c r="F38" s="447"/>
      <c r="G38" s="453"/>
      <c r="H38" s="70"/>
      <c r="I38" s="70"/>
      <c r="J38" s="70"/>
      <c r="K38" s="69"/>
      <c r="L38" s="450"/>
      <c r="M38" s="450"/>
      <c r="N38" s="451"/>
      <c r="O38" s="73" t="e">
        <f t="shared" si="0"/>
        <v>#VALUE!</v>
      </c>
      <c r="P38" s="73" t="e">
        <f t="shared" si="1"/>
        <v>#VALUE!</v>
      </c>
      <c r="Q38" s="74" t="e">
        <f t="shared" si="10"/>
        <v>#VALUE!</v>
      </c>
      <c r="R38" s="81"/>
      <c r="S38" s="75">
        <f t="shared" si="2"/>
        <v>0</v>
      </c>
      <c r="T38" s="82"/>
      <c r="U38" s="76">
        <f t="shared" si="3"/>
        <v>0</v>
      </c>
      <c r="V38" s="82"/>
      <c r="W38" s="76">
        <f t="shared" si="4"/>
        <v>0</v>
      </c>
      <c r="X38" s="76">
        <f t="shared" si="5"/>
        <v>0</v>
      </c>
      <c r="Y38" s="76">
        <f t="shared" si="6"/>
        <v>0</v>
      </c>
      <c r="Z38" s="77" t="e">
        <f t="shared" si="7"/>
        <v>#DIV/0!</v>
      </c>
      <c r="AA38" s="87"/>
      <c r="AB38" s="88"/>
      <c r="AC38" s="78"/>
      <c r="AD38" s="79">
        <f t="shared" si="8"/>
        <v>0</v>
      </c>
      <c r="AE38" s="80">
        <f t="shared" si="9"/>
        <v>0</v>
      </c>
      <c r="AF38" s="464"/>
      <c r="AG38" s="462"/>
      <c r="AH38" s="452"/>
      <c r="AI38" s="452"/>
      <c r="AJ38" s="463"/>
      <c r="AK38" s="462"/>
      <c r="AL38" s="463"/>
      <c r="AM38" s="89"/>
      <c r="AN38" s="90"/>
      <c r="AO38" s="89"/>
      <c r="AP38" s="89"/>
      <c r="AQ38" s="102"/>
      <c r="AR38" s="84"/>
      <c r="AS38" s="85"/>
      <c r="AT38" s="470"/>
      <c r="AV38" s="413" t="str">
        <f>IF(총괄!$A$3="(","1",RIGHT(총괄!$A$3,LEN(총괄!$A$3)-FIND(":",총괄!$A$3)-1))</f>
        <v>승학터널 민간투자사업(1차:우선)</v>
      </c>
      <c r="AW38" s="413" t="s">
        <v>265</v>
      </c>
    </row>
    <row r="39" spans="1:49" ht="50.1" customHeight="1">
      <c r="A39" s="447"/>
      <c r="B39" s="447"/>
      <c r="C39" s="447"/>
      <c r="D39" s="457"/>
      <c r="E39" s="457"/>
      <c r="F39" s="447"/>
      <c r="G39" s="453"/>
      <c r="H39" s="70"/>
      <c r="I39" s="70"/>
      <c r="J39" s="70"/>
      <c r="K39" s="69"/>
      <c r="L39" s="450"/>
      <c r="M39" s="450"/>
      <c r="N39" s="451"/>
      <c r="O39" s="73" t="e">
        <f t="shared" si="0"/>
        <v>#VALUE!</v>
      </c>
      <c r="P39" s="73" t="e">
        <f t="shared" si="1"/>
        <v>#VALUE!</v>
      </c>
      <c r="Q39" s="74" t="e">
        <f t="shared" si="10"/>
        <v>#VALUE!</v>
      </c>
      <c r="R39" s="81"/>
      <c r="S39" s="75">
        <f t="shared" si="2"/>
        <v>0</v>
      </c>
      <c r="T39" s="82"/>
      <c r="U39" s="76">
        <f t="shared" si="3"/>
        <v>0</v>
      </c>
      <c r="V39" s="82"/>
      <c r="W39" s="76">
        <f t="shared" si="4"/>
        <v>0</v>
      </c>
      <c r="X39" s="76">
        <f t="shared" si="5"/>
        <v>0</v>
      </c>
      <c r="Y39" s="76">
        <f t="shared" si="6"/>
        <v>0</v>
      </c>
      <c r="Z39" s="77" t="e">
        <f t="shared" si="7"/>
        <v>#DIV/0!</v>
      </c>
      <c r="AA39" s="87"/>
      <c r="AB39" s="88"/>
      <c r="AC39" s="78"/>
      <c r="AD39" s="79">
        <f t="shared" si="8"/>
        <v>0</v>
      </c>
      <c r="AE39" s="80">
        <f t="shared" si="9"/>
        <v>0</v>
      </c>
      <c r="AF39" s="464"/>
      <c r="AG39" s="462"/>
      <c r="AH39" s="452"/>
      <c r="AI39" s="452"/>
      <c r="AJ39" s="463"/>
      <c r="AK39" s="462"/>
      <c r="AL39" s="463"/>
      <c r="AM39" s="89"/>
      <c r="AN39" s="90"/>
      <c r="AO39" s="89"/>
      <c r="AP39" s="89"/>
      <c r="AQ39" s="102"/>
      <c r="AR39" s="84"/>
      <c r="AS39" s="85"/>
      <c r="AT39" s="470"/>
      <c r="AV39" s="413" t="str">
        <f>IF(총괄!$A$3="(","1",RIGHT(총괄!$A$3,LEN(총괄!$A$3)-FIND(":",총괄!$A$3)-1))</f>
        <v>승학터널 민간투자사업(1차:우선)</v>
      </c>
      <c r="AW39" s="413" t="s">
        <v>265</v>
      </c>
    </row>
    <row r="40" spans="1:49" s="1" customFormat="1" ht="50.1" customHeight="1">
      <c r="A40" s="447"/>
      <c r="B40" s="447"/>
      <c r="C40" s="447"/>
      <c r="D40" s="457"/>
      <c r="E40" s="457"/>
      <c r="F40" s="447"/>
      <c r="G40" s="453"/>
      <c r="H40" s="70"/>
      <c r="I40" s="70"/>
      <c r="J40" s="70"/>
      <c r="K40" s="71"/>
      <c r="L40" s="450"/>
      <c r="M40" s="450"/>
      <c r="N40" s="451"/>
      <c r="O40" s="73" t="e">
        <f t="shared" si="0"/>
        <v>#VALUE!</v>
      </c>
      <c r="P40" s="73" t="e">
        <f t="shared" si="1"/>
        <v>#VALUE!</v>
      </c>
      <c r="Q40" s="74" t="e">
        <f t="shared" si="10"/>
        <v>#VALUE!</v>
      </c>
      <c r="R40" s="81"/>
      <c r="S40" s="75">
        <f t="shared" si="2"/>
        <v>0</v>
      </c>
      <c r="T40" s="82"/>
      <c r="U40" s="76">
        <f t="shared" si="3"/>
        <v>0</v>
      </c>
      <c r="V40" s="82"/>
      <c r="W40" s="76">
        <f t="shared" si="4"/>
        <v>0</v>
      </c>
      <c r="X40" s="76">
        <f t="shared" si="5"/>
        <v>0</v>
      </c>
      <c r="Y40" s="76">
        <f t="shared" si="6"/>
        <v>0</v>
      </c>
      <c r="Z40" s="77" t="e">
        <f t="shared" si="7"/>
        <v>#DIV/0!</v>
      </c>
      <c r="AA40" s="87"/>
      <c r="AB40" s="88"/>
      <c r="AC40" s="78"/>
      <c r="AD40" s="79">
        <f t="shared" si="8"/>
        <v>0</v>
      </c>
      <c r="AE40" s="80">
        <f t="shared" si="9"/>
        <v>0</v>
      </c>
      <c r="AF40" s="464"/>
      <c r="AG40" s="462"/>
      <c r="AH40" s="452"/>
      <c r="AI40" s="452"/>
      <c r="AJ40" s="463"/>
      <c r="AK40" s="462"/>
      <c r="AL40" s="463"/>
      <c r="AM40" s="89"/>
      <c r="AN40" s="90"/>
      <c r="AO40" s="89"/>
      <c r="AP40" s="89"/>
      <c r="AQ40" s="102"/>
      <c r="AR40" s="84"/>
      <c r="AS40" s="86"/>
      <c r="AT40" s="472"/>
      <c r="AV40" s="413" t="str">
        <f>IF(총괄!$A$3="(","1",RIGHT(총괄!$A$3,LEN(총괄!$A$3)-FIND(":",총괄!$A$3)-1))</f>
        <v>승학터널 민간투자사업(1차:우선)</v>
      </c>
      <c r="AW40" s="413" t="s">
        <v>265</v>
      </c>
    </row>
    <row r="41" spans="1:49" s="1" customFormat="1" ht="50.1" customHeight="1">
      <c r="A41" s="447"/>
      <c r="B41" s="447"/>
      <c r="C41" s="447"/>
      <c r="D41" s="457"/>
      <c r="E41" s="457"/>
      <c r="F41" s="447"/>
      <c r="G41" s="453"/>
      <c r="H41" s="70"/>
      <c r="I41" s="70"/>
      <c r="J41" s="70"/>
      <c r="K41" s="69"/>
      <c r="L41" s="450"/>
      <c r="M41" s="450"/>
      <c r="N41" s="451"/>
      <c r="O41" s="73" t="e">
        <f t="shared" si="0"/>
        <v>#VALUE!</v>
      </c>
      <c r="P41" s="73" t="e">
        <f t="shared" si="1"/>
        <v>#VALUE!</v>
      </c>
      <c r="Q41" s="74" t="e">
        <f t="shared" si="10"/>
        <v>#VALUE!</v>
      </c>
      <c r="R41" s="81"/>
      <c r="S41" s="75">
        <f t="shared" si="2"/>
        <v>0</v>
      </c>
      <c r="T41" s="82"/>
      <c r="U41" s="76">
        <f t="shared" si="3"/>
        <v>0</v>
      </c>
      <c r="V41" s="82"/>
      <c r="W41" s="76">
        <f t="shared" si="4"/>
        <v>0</v>
      </c>
      <c r="X41" s="76">
        <f t="shared" si="5"/>
        <v>0</v>
      </c>
      <c r="Y41" s="76">
        <f t="shared" si="6"/>
        <v>0</v>
      </c>
      <c r="Z41" s="77" t="e">
        <f t="shared" si="7"/>
        <v>#DIV/0!</v>
      </c>
      <c r="AA41" s="87"/>
      <c r="AB41" s="88"/>
      <c r="AC41" s="78"/>
      <c r="AD41" s="79">
        <f t="shared" si="8"/>
        <v>0</v>
      </c>
      <c r="AE41" s="80">
        <f t="shared" si="9"/>
        <v>0</v>
      </c>
      <c r="AF41" s="464"/>
      <c r="AG41" s="462"/>
      <c r="AH41" s="452"/>
      <c r="AI41" s="452"/>
      <c r="AJ41" s="463"/>
      <c r="AK41" s="462"/>
      <c r="AL41" s="463"/>
      <c r="AM41" s="89"/>
      <c r="AN41" s="92"/>
      <c r="AO41" s="89"/>
      <c r="AP41" s="89"/>
      <c r="AQ41" s="102"/>
      <c r="AR41" s="84"/>
      <c r="AS41" s="85"/>
      <c r="AT41" s="473"/>
      <c r="AV41" s="413" t="str">
        <f>IF(총괄!$A$3="(","1",RIGHT(총괄!$A$3,LEN(총괄!$A$3)-FIND(":",총괄!$A$3)-1))</f>
        <v>승학터널 민간투자사업(1차:우선)</v>
      </c>
      <c r="AW41" s="413" t="s">
        <v>265</v>
      </c>
    </row>
    <row r="42" spans="1:49" s="1" customFormat="1" ht="50.1" customHeight="1">
      <c r="A42" s="447"/>
      <c r="B42" s="447"/>
      <c r="C42" s="447"/>
      <c r="D42" s="457"/>
      <c r="E42" s="457"/>
      <c r="F42" s="447"/>
      <c r="G42" s="453"/>
      <c r="H42" s="70"/>
      <c r="I42" s="70"/>
      <c r="J42" s="70"/>
      <c r="K42" s="69"/>
      <c r="L42" s="450"/>
      <c r="M42" s="450"/>
      <c r="N42" s="451"/>
      <c r="O42" s="73" t="e">
        <f t="shared" si="0"/>
        <v>#VALUE!</v>
      </c>
      <c r="P42" s="73" t="e">
        <f t="shared" si="1"/>
        <v>#VALUE!</v>
      </c>
      <c r="Q42" s="74" t="e">
        <f t="shared" si="10"/>
        <v>#VALUE!</v>
      </c>
      <c r="R42" s="81"/>
      <c r="S42" s="75">
        <f t="shared" si="2"/>
        <v>0</v>
      </c>
      <c r="T42" s="82"/>
      <c r="U42" s="76">
        <f t="shared" si="3"/>
        <v>0</v>
      </c>
      <c r="V42" s="82"/>
      <c r="W42" s="76">
        <f t="shared" si="4"/>
        <v>0</v>
      </c>
      <c r="X42" s="76">
        <f t="shared" si="5"/>
        <v>0</v>
      </c>
      <c r="Y42" s="76">
        <f t="shared" si="6"/>
        <v>0</v>
      </c>
      <c r="Z42" s="77" t="e">
        <f t="shared" si="7"/>
        <v>#DIV/0!</v>
      </c>
      <c r="AA42" s="87"/>
      <c r="AB42" s="88"/>
      <c r="AC42" s="78"/>
      <c r="AD42" s="79">
        <f t="shared" si="8"/>
        <v>0</v>
      </c>
      <c r="AE42" s="80">
        <f t="shared" si="9"/>
        <v>0</v>
      </c>
      <c r="AF42" s="461"/>
      <c r="AG42" s="462"/>
      <c r="AH42" s="452"/>
      <c r="AI42" s="452"/>
      <c r="AJ42" s="467"/>
      <c r="AK42" s="468"/>
      <c r="AL42" s="468"/>
      <c r="AM42" s="89"/>
      <c r="AN42" s="92"/>
      <c r="AO42" s="89"/>
      <c r="AP42" s="89"/>
      <c r="AQ42" s="102"/>
      <c r="AR42" s="84"/>
      <c r="AS42" s="85"/>
      <c r="AT42" s="474"/>
      <c r="AV42" s="413" t="str">
        <f>IF(총괄!$A$3="(","1",RIGHT(총괄!$A$3,LEN(총괄!$A$3)-FIND(":",총괄!$A$3)-1))</f>
        <v>승학터널 민간투자사업(1차:우선)</v>
      </c>
      <c r="AW42" s="413" t="s">
        <v>265</v>
      </c>
    </row>
    <row r="43" spans="1:49" s="1" customFormat="1" ht="50.1" customHeight="1">
      <c r="A43" s="447"/>
      <c r="B43" s="447"/>
      <c r="C43" s="447"/>
      <c r="D43" s="457"/>
      <c r="E43" s="457"/>
      <c r="F43" s="447"/>
      <c r="G43" s="453"/>
      <c r="H43" s="70"/>
      <c r="I43" s="70"/>
      <c r="J43" s="70"/>
      <c r="K43" s="69"/>
      <c r="L43" s="450"/>
      <c r="M43" s="450"/>
      <c r="N43" s="451"/>
      <c r="O43" s="73" t="e">
        <f t="shared" si="0"/>
        <v>#VALUE!</v>
      </c>
      <c r="P43" s="73" t="e">
        <f t="shared" si="1"/>
        <v>#VALUE!</v>
      </c>
      <c r="Q43" s="74" t="e">
        <f t="shared" si="10"/>
        <v>#VALUE!</v>
      </c>
      <c r="R43" s="81"/>
      <c r="S43" s="75">
        <f t="shared" si="2"/>
        <v>0</v>
      </c>
      <c r="T43" s="82"/>
      <c r="U43" s="76">
        <f t="shared" si="3"/>
        <v>0</v>
      </c>
      <c r="V43" s="82"/>
      <c r="W43" s="76">
        <f t="shared" si="4"/>
        <v>0</v>
      </c>
      <c r="X43" s="76">
        <f t="shared" si="5"/>
        <v>0</v>
      </c>
      <c r="Y43" s="76">
        <f t="shared" si="6"/>
        <v>0</v>
      </c>
      <c r="Z43" s="77" t="e">
        <f t="shared" si="7"/>
        <v>#DIV/0!</v>
      </c>
      <c r="AA43" s="87"/>
      <c r="AB43" s="88"/>
      <c r="AC43" s="78"/>
      <c r="AD43" s="79">
        <f t="shared" si="8"/>
        <v>0</v>
      </c>
      <c r="AE43" s="80">
        <f t="shared" si="9"/>
        <v>0</v>
      </c>
      <c r="AF43" s="461"/>
      <c r="AG43" s="462"/>
      <c r="AH43" s="452"/>
      <c r="AI43" s="452"/>
      <c r="AJ43" s="463"/>
      <c r="AK43" s="462"/>
      <c r="AL43" s="463"/>
      <c r="AM43" s="89"/>
      <c r="AN43" s="92"/>
      <c r="AO43" s="89"/>
      <c r="AP43" s="89"/>
      <c r="AQ43" s="102"/>
      <c r="AR43" s="84"/>
      <c r="AS43" s="85"/>
      <c r="AT43" s="473"/>
      <c r="AV43" s="413" t="str">
        <f>IF(총괄!$A$3="(","1",RIGHT(총괄!$A$3,LEN(총괄!$A$3)-FIND(":",총괄!$A$3)-1))</f>
        <v>승학터널 민간투자사업(1차:우선)</v>
      </c>
      <c r="AW43" s="413" t="s">
        <v>265</v>
      </c>
    </row>
    <row r="44" spans="1:49" s="1" customFormat="1" ht="50.1" customHeight="1">
      <c r="A44" s="447"/>
      <c r="B44" s="447"/>
      <c r="C44" s="447"/>
      <c r="D44" s="457"/>
      <c r="E44" s="457"/>
      <c r="F44" s="447"/>
      <c r="G44" s="459"/>
      <c r="H44" s="68"/>
      <c r="I44" s="68"/>
      <c r="J44" s="68"/>
      <c r="K44" s="69"/>
      <c r="L44" s="450"/>
      <c r="M44" s="450"/>
      <c r="N44" s="451"/>
      <c r="O44" s="73" t="e">
        <f t="shared" si="0"/>
        <v>#VALUE!</v>
      </c>
      <c r="P44" s="73" t="e">
        <f t="shared" si="1"/>
        <v>#VALUE!</v>
      </c>
      <c r="Q44" s="74" t="e">
        <f t="shared" si="10"/>
        <v>#VALUE!</v>
      </c>
      <c r="R44" s="81"/>
      <c r="S44" s="75">
        <f t="shared" si="2"/>
        <v>0</v>
      </c>
      <c r="T44" s="82"/>
      <c r="U44" s="76">
        <f t="shared" si="3"/>
        <v>0</v>
      </c>
      <c r="V44" s="82"/>
      <c r="W44" s="76">
        <f t="shared" si="4"/>
        <v>0</v>
      </c>
      <c r="X44" s="76">
        <f t="shared" si="5"/>
        <v>0</v>
      </c>
      <c r="Y44" s="76">
        <f t="shared" si="6"/>
        <v>0</v>
      </c>
      <c r="Z44" s="77" t="e">
        <f t="shared" si="7"/>
        <v>#DIV/0!</v>
      </c>
      <c r="AA44" s="87"/>
      <c r="AB44" s="88"/>
      <c r="AC44" s="78"/>
      <c r="AD44" s="79">
        <f t="shared" si="8"/>
        <v>0</v>
      </c>
      <c r="AE44" s="80">
        <f t="shared" si="9"/>
        <v>0</v>
      </c>
      <c r="AF44" s="461"/>
      <c r="AG44" s="462"/>
      <c r="AH44" s="452"/>
      <c r="AI44" s="452"/>
      <c r="AJ44" s="463"/>
      <c r="AK44" s="462"/>
      <c r="AL44" s="463"/>
      <c r="AM44" s="89"/>
      <c r="AN44" s="90"/>
      <c r="AO44" s="89"/>
      <c r="AP44" s="89"/>
      <c r="AQ44" s="102"/>
      <c r="AR44" s="84"/>
      <c r="AS44" s="85"/>
      <c r="AT44" s="470"/>
      <c r="AV44" s="413" t="str">
        <f>IF(총괄!$A$3="(","1",RIGHT(총괄!$A$3,LEN(총괄!$A$3)-FIND(":",총괄!$A$3)-1))</f>
        <v>승학터널 민간투자사업(1차:우선)</v>
      </c>
      <c r="AW44" s="413" t="s">
        <v>265</v>
      </c>
    </row>
    <row r="45" spans="1:49" s="1" customFormat="1" ht="50.1" customHeight="1">
      <c r="A45" s="447"/>
      <c r="B45" s="447"/>
      <c r="C45" s="447"/>
      <c r="D45" s="457"/>
      <c r="E45" s="457"/>
      <c r="F45" s="447"/>
      <c r="G45" s="459"/>
      <c r="H45" s="68"/>
      <c r="I45" s="68"/>
      <c r="J45" s="68"/>
      <c r="K45" s="69"/>
      <c r="L45" s="450"/>
      <c r="M45" s="450"/>
      <c r="N45" s="451"/>
      <c r="O45" s="73" t="e">
        <f t="shared" si="0"/>
        <v>#VALUE!</v>
      </c>
      <c r="P45" s="73" t="e">
        <f t="shared" si="1"/>
        <v>#VALUE!</v>
      </c>
      <c r="Q45" s="74" t="e">
        <f t="shared" si="10"/>
        <v>#VALUE!</v>
      </c>
      <c r="R45" s="81"/>
      <c r="S45" s="75">
        <f t="shared" si="2"/>
        <v>0</v>
      </c>
      <c r="T45" s="82"/>
      <c r="U45" s="76">
        <f t="shared" si="3"/>
        <v>0</v>
      </c>
      <c r="V45" s="82"/>
      <c r="W45" s="76">
        <f t="shared" si="4"/>
        <v>0</v>
      </c>
      <c r="X45" s="76">
        <f t="shared" si="5"/>
        <v>0</v>
      </c>
      <c r="Y45" s="76">
        <f t="shared" si="6"/>
        <v>0</v>
      </c>
      <c r="Z45" s="77" t="e">
        <f t="shared" si="7"/>
        <v>#DIV/0!</v>
      </c>
      <c r="AA45" s="87"/>
      <c r="AB45" s="88"/>
      <c r="AC45" s="78"/>
      <c r="AD45" s="79">
        <f t="shared" si="8"/>
        <v>0</v>
      </c>
      <c r="AE45" s="80">
        <f t="shared" si="9"/>
        <v>0</v>
      </c>
      <c r="AF45" s="461"/>
      <c r="AG45" s="462"/>
      <c r="AH45" s="452"/>
      <c r="AI45" s="452"/>
      <c r="AJ45" s="463"/>
      <c r="AK45" s="462"/>
      <c r="AL45" s="463"/>
      <c r="AM45" s="89"/>
      <c r="AN45" s="90"/>
      <c r="AO45" s="89"/>
      <c r="AP45" s="89"/>
      <c r="AQ45" s="102"/>
      <c r="AR45" s="84"/>
      <c r="AS45" s="85"/>
      <c r="AT45" s="470"/>
      <c r="AV45" s="413" t="str">
        <f>IF(총괄!$A$3="(","1",RIGHT(총괄!$A$3,LEN(총괄!$A$3)-FIND(":",총괄!$A$3)-1))</f>
        <v>승학터널 민간투자사업(1차:우선)</v>
      </c>
      <c r="AW45" s="413" t="s">
        <v>265</v>
      </c>
    </row>
    <row r="46" spans="1:49" s="1" customFormat="1" ht="50.1" customHeight="1">
      <c r="A46" s="447"/>
      <c r="B46" s="447"/>
      <c r="C46" s="447"/>
      <c r="D46" s="457"/>
      <c r="E46" s="457"/>
      <c r="F46" s="447"/>
      <c r="G46" s="453"/>
      <c r="H46" s="70"/>
      <c r="I46" s="70"/>
      <c r="J46" s="70"/>
      <c r="K46" s="69"/>
      <c r="L46" s="450"/>
      <c r="M46" s="450"/>
      <c r="N46" s="451"/>
      <c r="O46" s="73" t="e">
        <f t="shared" si="0"/>
        <v>#VALUE!</v>
      </c>
      <c r="P46" s="73" t="e">
        <f t="shared" si="1"/>
        <v>#VALUE!</v>
      </c>
      <c r="Q46" s="74" t="e">
        <f t="shared" si="10"/>
        <v>#VALUE!</v>
      </c>
      <c r="R46" s="81"/>
      <c r="S46" s="75">
        <f t="shared" si="2"/>
        <v>0</v>
      </c>
      <c r="T46" s="82"/>
      <c r="U46" s="76">
        <f t="shared" si="3"/>
        <v>0</v>
      </c>
      <c r="V46" s="82"/>
      <c r="W46" s="76">
        <f t="shared" si="4"/>
        <v>0</v>
      </c>
      <c r="X46" s="76">
        <f t="shared" si="5"/>
        <v>0</v>
      </c>
      <c r="Y46" s="76">
        <f t="shared" si="6"/>
        <v>0</v>
      </c>
      <c r="Z46" s="77" t="e">
        <f t="shared" si="7"/>
        <v>#DIV/0!</v>
      </c>
      <c r="AA46" s="87"/>
      <c r="AB46" s="88"/>
      <c r="AC46" s="78"/>
      <c r="AD46" s="79">
        <f t="shared" si="8"/>
        <v>0</v>
      </c>
      <c r="AE46" s="80">
        <f t="shared" si="9"/>
        <v>0</v>
      </c>
      <c r="AF46" s="461"/>
      <c r="AG46" s="462"/>
      <c r="AH46" s="452"/>
      <c r="AI46" s="452"/>
      <c r="AJ46" s="463"/>
      <c r="AK46" s="462"/>
      <c r="AL46" s="463"/>
      <c r="AM46" s="89"/>
      <c r="AN46" s="90"/>
      <c r="AO46" s="89"/>
      <c r="AP46" s="89"/>
      <c r="AQ46" s="102"/>
      <c r="AR46" s="84"/>
      <c r="AS46" s="85"/>
      <c r="AT46" s="470"/>
      <c r="AV46" s="413" t="str">
        <f>IF(총괄!$A$3="(","1",RIGHT(총괄!$A$3,LEN(총괄!$A$3)-FIND(":",총괄!$A$3)-1))</f>
        <v>승학터널 민간투자사업(1차:우선)</v>
      </c>
      <c r="AW46" s="413" t="s">
        <v>265</v>
      </c>
    </row>
    <row r="47" spans="1:49" s="1" customFormat="1" ht="50.1" customHeight="1">
      <c r="A47" s="447"/>
      <c r="B47" s="447"/>
      <c r="C47" s="447"/>
      <c r="D47" s="457"/>
      <c r="E47" s="457"/>
      <c r="F47" s="447"/>
      <c r="G47" s="459"/>
      <c r="H47" s="68"/>
      <c r="I47" s="68"/>
      <c r="J47" s="68"/>
      <c r="K47" s="69"/>
      <c r="L47" s="450"/>
      <c r="M47" s="450"/>
      <c r="N47" s="451"/>
      <c r="O47" s="73" t="e">
        <f t="shared" si="0"/>
        <v>#VALUE!</v>
      </c>
      <c r="P47" s="73" t="e">
        <f t="shared" si="1"/>
        <v>#VALUE!</v>
      </c>
      <c r="Q47" s="74" t="e">
        <f t="shared" si="10"/>
        <v>#VALUE!</v>
      </c>
      <c r="R47" s="81"/>
      <c r="S47" s="75">
        <f t="shared" si="2"/>
        <v>0</v>
      </c>
      <c r="T47" s="82"/>
      <c r="U47" s="76">
        <f t="shared" si="3"/>
        <v>0</v>
      </c>
      <c r="V47" s="82"/>
      <c r="W47" s="76">
        <f t="shared" si="4"/>
        <v>0</v>
      </c>
      <c r="X47" s="76">
        <f t="shared" si="5"/>
        <v>0</v>
      </c>
      <c r="Y47" s="76">
        <f t="shared" si="6"/>
        <v>0</v>
      </c>
      <c r="Z47" s="77" t="e">
        <f t="shared" si="7"/>
        <v>#DIV/0!</v>
      </c>
      <c r="AA47" s="87"/>
      <c r="AB47" s="88"/>
      <c r="AC47" s="78"/>
      <c r="AD47" s="79">
        <f t="shared" si="8"/>
        <v>0</v>
      </c>
      <c r="AE47" s="80">
        <f t="shared" si="9"/>
        <v>0</v>
      </c>
      <c r="AF47" s="469"/>
      <c r="AG47" s="462"/>
      <c r="AH47" s="452"/>
      <c r="AI47" s="452"/>
      <c r="AJ47" s="463"/>
      <c r="AK47" s="462"/>
      <c r="AL47" s="463"/>
      <c r="AM47" s="89"/>
      <c r="AN47" s="90"/>
      <c r="AO47" s="89"/>
      <c r="AP47" s="89"/>
      <c r="AQ47" s="102"/>
      <c r="AR47" s="84"/>
      <c r="AS47" s="85"/>
      <c r="AT47" s="470"/>
      <c r="AV47" s="413" t="str">
        <f>IF(총괄!$A$3="(","1",RIGHT(총괄!$A$3,LEN(총괄!$A$3)-FIND(":",총괄!$A$3)-1))</f>
        <v>승학터널 민간투자사업(1차:우선)</v>
      </c>
      <c r="AW47" s="413" t="s">
        <v>265</v>
      </c>
    </row>
    <row r="48" spans="1:49" s="1" customFormat="1" ht="50.1" customHeight="1">
      <c r="A48" s="447"/>
      <c r="B48" s="447"/>
      <c r="C48" s="447"/>
      <c r="D48" s="457"/>
      <c r="E48" s="457"/>
      <c r="F48" s="447"/>
      <c r="G48" s="459"/>
      <c r="H48" s="68"/>
      <c r="I48" s="68"/>
      <c r="J48" s="68"/>
      <c r="K48" s="69"/>
      <c r="L48" s="450"/>
      <c r="M48" s="450"/>
      <c r="N48" s="451"/>
      <c r="O48" s="73" t="e">
        <f t="shared" si="0"/>
        <v>#VALUE!</v>
      </c>
      <c r="P48" s="73" t="e">
        <f t="shared" si="1"/>
        <v>#VALUE!</v>
      </c>
      <c r="Q48" s="74" t="e">
        <f t="shared" si="10"/>
        <v>#VALUE!</v>
      </c>
      <c r="R48" s="81"/>
      <c r="S48" s="75">
        <f t="shared" si="2"/>
        <v>0</v>
      </c>
      <c r="T48" s="82"/>
      <c r="U48" s="76">
        <f t="shared" si="3"/>
        <v>0</v>
      </c>
      <c r="V48" s="82"/>
      <c r="W48" s="76">
        <f t="shared" si="4"/>
        <v>0</v>
      </c>
      <c r="X48" s="76">
        <f t="shared" si="5"/>
        <v>0</v>
      </c>
      <c r="Y48" s="76">
        <f t="shared" si="6"/>
        <v>0</v>
      </c>
      <c r="Z48" s="77" t="e">
        <f t="shared" si="7"/>
        <v>#DIV/0!</v>
      </c>
      <c r="AA48" s="87"/>
      <c r="AB48" s="88"/>
      <c r="AC48" s="78"/>
      <c r="AD48" s="79">
        <f t="shared" si="8"/>
        <v>0</v>
      </c>
      <c r="AE48" s="80">
        <f t="shared" si="9"/>
        <v>0</v>
      </c>
      <c r="AF48" s="461"/>
      <c r="AG48" s="462"/>
      <c r="AH48" s="452"/>
      <c r="AI48" s="452"/>
      <c r="AJ48" s="463"/>
      <c r="AK48" s="462"/>
      <c r="AL48" s="463"/>
      <c r="AM48" s="89"/>
      <c r="AN48" s="90"/>
      <c r="AO48" s="89"/>
      <c r="AP48" s="89"/>
      <c r="AQ48" s="102"/>
      <c r="AR48" s="84"/>
      <c r="AS48" s="85"/>
      <c r="AT48" s="470"/>
      <c r="AV48" s="413" t="str">
        <f>IF(총괄!$A$3="(","1",RIGHT(총괄!$A$3,LEN(총괄!$A$3)-FIND(":",총괄!$A$3)-1))</f>
        <v>승학터널 민간투자사업(1차:우선)</v>
      </c>
      <c r="AW48" s="413" t="s">
        <v>265</v>
      </c>
    </row>
    <row r="49" spans="1:49" s="1" customFormat="1" ht="50.1" customHeight="1">
      <c r="A49" s="447"/>
      <c r="B49" s="447"/>
      <c r="C49" s="447"/>
      <c r="D49" s="457"/>
      <c r="E49" s="457"/>
      <c r="F49" s="447"/>
      <c r="G49" s="459"/>
      <c r="H49" s="68"/>
      <c r="I49" s="68"/>
      <c r="J49" s="68"/>
      <c r="K49" s="69"/>
      <c r="L49" s="450"/>
      <c r="M49" s="450"/>
      <c r="N49" s="451"/>
      <c r="O49" s="73" t="e">
        <f t="shared" si="0"/>
        <v>#VALUE!</v>
      </c>
      <c r="P49" s="73" t="e">
        <f t="shared" si="1"/>
        <v>#VALUE!</v>
      </c>
      <c r="Q49" s="74" t="e">
        <f t="shared" si="10"/>
        <v>#VALUE!</v>
      </c>
      <c r="R49" s="81"/>
      <c r="S49" s="75">
        <f t="shared" si="2"/>
        <v>0</v>
      </c>
      <c r="T49" s="82"/>
      <c r="U49" s="76">
        <f t="shared" si="3"/>
        <v>0</v>
      </c>
      <c r="V49" s="82"/>
      <c r="W49" s="76">
        <f t="shared" si="4"/>
        <v>0</v>
      </c>
      <c r="X49" s="76">
        <f t="shared" si="5"/>
        <v>0</v>
      </c>
      <c r="Y49" s="76">
        <f t="shared" si="6"/>
        <v>0</v>
      </c>
      <c r="Z49" s="77" t="e">
        <f t="shared" si="7"/>
        <v>#DIV/0!</v>
      </c>
      <c r="AA49" s="87"/>
      <c r="AB49" s="88"/>
      <c r="AC49" s="78"/>
      <c r="AD49" s="79">
        <f t="shared" si="8"/>
        <v>0</v>
      </c>
      <c r="AE49" s="80">
        <f t="shared" si="9"/>
        <v>0</v>
      </c>
      <c r="AF49" s="461"/>
      <c r="AG49" s="462"/>
      <c r="AH49" s="452"/>
      <c r="AI49" s="452"/>
      <c r="AJ49" s="463"/>
      <c r="AK49" s="462"/>
      <c r="AL49" s="463"/>
      <c r="AM49" s="89"/>
      <c r="AN49" s="90"/>
      <c r="AO49" s="89"/>
      <c r="AP49" s="89"/>
      <c r="AQ49" s="102"/>
      <c r="AR49" s="84"/>
      <c r="AS49" s="85"/>
      <c r="AT49" s="470"/>
      <c r="AV49" s="413" t="str">
        <f>IF(총괄!$A$3="(","1",RIGHT(총괄!$A$3,LEN(총괄!$A$3)-FIND(":",총괄!$A$3)-1))</f>
        <v>승학터널 민간투자사업(1차:우선)</v>
      </c>
      <c r="AW49" s="413" t="s">
        <v>265</v>
      </c>
    </row>
    <row r="50" spans="1:49" s="1" customFormat="1" ht="50.1" customHeight="1">
      <c r="A50" s="447"/>
      <c r="B50" s="447"/>
      <c r="C50" s="447"/>
      <c r="D50" s="457"/>
      <c r="E50" s="457"/>
      <c r="F50" s="447"/>
      <c r="G50" s="459"/>
      <c r="H50" s="68"/>
      <c r="I50" s="68"/>
      <c r="J50" s="68"/>
      <c r="K50" s="69"/>
      <c r="L50" s="450"/>
      <c r="M50" s="450"/>
      <c r="N50" s="451"/>
      <c r="O50" s="73" t="e">
        <f t="shared" si="0"/>
        <v>#VALUE!</v>
      </c>
      <c r="P50" s="73" t="e">
        <f t="shared" si="1"/>
        <v>#VALUE!</v>
      </c>
      <c r="Q50" s="74" t="e">
        <f t="shared" si="10"/>
        <v>#VALUE!</v>
      </c>
      <c r="R50" s="81"/>
      <c r="S50" s="75">
        <f t="shared" si="2"/>
        <v>0</v>
      </c>
      <c r="T50" s="82"/>
      <c r="U50" s="76">
        <f t="shared" si="3"/>
        <v>0</v>
      </c>
      <c r="V50" s="82"/>
      <c r="W50" s="76">
        <f t="shared" si="4"/>
        <v>0</v>
      </c>
      <c r="X50" s="76">
        <f t="shared" si="5"/>
        <v>0</v>
      </c>
      <c r="Y50" s="76">
        <f t="shared" si="6"/>
        <v>0</v>
      </c>
      <c r="Z50" s="77" t="e">
        <f t="shared" si="7"/>
        <v>#DIV/0!</v>
      </c>
      <c r="AA50" s="87"/>
      <c r="AB50" s="88"/>
      <c r="AC50" s="78"/>
      <c r="AD50" s="79">
        <f t="shared" si="8"/>
        <v>0</v>
      </c>
      <c r="AE50" s="80">
        <f t="shared" si="9"/>
        <v>0</v>
      </c>
      <c r="AF50" s="461"/>
      <c r="AG50" s="462"/>
      <c r="AH50" s="452"/>
      <c r="AI50" s="452"/>
      <c r="AJ50" s="463"/>
      <c r="AK50" s="462"/>
      <c r="AL50" s="463"/>
      <c r="AM50" s="89"/>
      <c r="AN50" s="90"/>
      <c r="AO50" s="89"/>
      <c r="AP50" s="89"/>
      <c r="AQ50" s="102"/>
      <c r="AR50" s="84"/>
      <c r="AS50" s="85"/>
      <c r="AT50" s="470"/>
      <c r="AV50" s="413" t="str">
        <f>IF(총괄!$A$3="(","1",RIGHT(총괄!$A$3,LEN(총괄!$A$3)-FIND(":",총괄!$A$3)-1))</f>
        <v>승학터널 민간투자사업(1차:우선)</v>
      </c>
      <c r="AW50" s="413" t="s">
        <v>265</v>
      </c>
    </row>
    <row r="51" spans="1:49" s="1" customFormat="1" ht="50.1" customHeight="1" thickBot="1">
      <c r="A51" s="447"/>
      <c r="B51" s="447"/>
      <c r="C51" s="447"/>
      <c r="D51" s="457"/>
      <c r="E51" s="457"/>
      <c r="F51" s="447"/>
      <c r="G51" s="453"/>
      <c r="H51" s="70"/>
      <c r="I51" s="70"/>
      <c r="J51" s="70"/>
      <c r="K51" s="69"/>
      <c r="L51" s="450"/>
      <c r="M51" s="450"/>
      <c r="N51" s="451"/>
      <c r="O51" s="73" t="e">
        <f t="shared" si="0"/>
        <v>#VALUE!</v>
      </c>
      <c r="P51" s="73" t="e">
        <f t="shared" si="1"/>
        <v>#VALUE!</v>
      </c>
      <c r="Q51" s="74" t="e">
        <f t="shared" si="10"/>
        <v>#VALUE!</v>
      </c>
      <c r="R51" s="81"/>
      <c r="S51" s="75">
        <f t="shared" si="2"/>
        <v>0</v>
      </c>
      <c r="T51" s="82"/>
      <c r="U51" s="76">
        <f t="shared" si="3"/>
        <v>0</v>
      </c>
      <c r="V51" s="82"/>
      <c r="W51" s="76">
        <f t="shared" si="4"/>
        <v>0</v>
      </c>
      <c r="X51" s="76">
        <f t="shared" si="5"/>
        <v>0</v>
      </c>
      <c r="Y51" s="76">
        <f t="shared" si="6"/>
        <v>0</v>
      </c>
      <c r="Z51" s="77" t="e">
        <f t="shared" si="7"/>
        <v>#DIV/0!</v>
      </c>
      <c r="AA51" s="87"/>
      <c r="AB51" s="88"/>
      <c r="AC51" s="78"/>
      <c r="AD51" s="79">
        <f t="shared" si="8"/>
        <v>0</v>
      </c>
      <c r="AE51" s="80">
        <f t="shared" si="9"/>
        <v>0</v>
      </c>
      <c r="AF51" s="461"/>
      <c r="AG51" s="462"/>
      <c r="AH51" s="452"/>
      <c r="AI51" s="452"/>
      <c r="AJ51" s="463"/>
      <c r="AK51" s="462"/>
      <c r="AL51" s="463"/>
      <c r="AM51" s="89"/>
      <c r="AN51" s="90"/>
      <c r="AO51" s="89"/>
      <c r="AP51" s="89"/>
      <c r="AQ51" s="102"/>
      <c r="AR51" s="103"/>
      <c r="AS51" s="104"/>
      <c r="AT51" s="470"/>
      <c r="AV51" s="413" t="str">
        <f>IF(총괄!$A$3="(","1",RIGHT(총괄!$A$3,LEN(총괄!$A$3)-FIND(":",총괄!$A$3)-1))</f>
        <v>승학터널 민간투자사업(1차:우선)</v>
      </c>
      <c r="AW51" s="413" t="s">
        <v>265</v>
      </c>
    </row>
    <row r="52" spans="1:49" ht="17.25" thickTop="1"/>
  </sheetData>
  <sheetProtection formatCells="0" formatColumns="0" formatRows="0" insertColumns="0" insertRows="0" insertHyperlinks="0" deleteColumns="0" deleteRows="0" sort="0" autoFilter="0" pivotTables="0"/>
  <autoFilter ref="A4:AT51" xr:uid="{00000000-0009-0000-0000-00000B000000}"/>
  <phoneticPr fontId="67" type="noConversion"/>
  <conditionalFormatting sqref="Z5:Z1048576">
    <cfRule type="cellIs" dxfId="5" priority="10" operator="greaterThan">
      <formula>1.1</formula>
    </cfRule>
  </conditionalFormatting>
  <conditionalFormatting sqref="AD1:AF1048576">
    <cfRule type="expression" dxfId="4" priority="1">
      <formula>COUNTIF($AF1,"*총합*")</formula>
    </cfRule>
    <cfRule type="expression" dxfId="3" priority="2">
      <formula>COUNTIF($AF1,"*요약*")</formula>
    </cfRule>
    <cfRule type="expression" dxfId="2" priority="3">
      <formula>COUNTIF($AF1,"*합계*")</formula>
    </cfRule>
  </conditionalFormatting>
  <conditionalFormatting sqref="AR1:AS1048576">
    <cfRule type="expression" dxfId="1" priority="8">
      <formula>COUNTIF($AS1,"*협의*")</formula>
    </cfRule>
    <cfRule type="expression" dxfId="0" priority="9">
      <formula>COUNTIF($AS1,"*수용*")</formula>
    </cfRule>
  </conditionalFormatting>
  <printOptions horizontalCentered="1"/>
  <pageMargins left="0.15748031496062992" right="0.19685039370078741" top="0.19685039370078741" bottom="0.19685039370078741" header="0.39370078740157483" footer="0.11811023622047245"/>
  <pageSetup paperSize="9" scale="88" fitToHeight="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colBreaks count="1" manualBreakCount="1">
    <brk id="38" max="16383" man="1"/>
  </colBreaks>
  <ignoredErrors>
    <ignoredError sqref="A2" unlockedFormula="1"/>
  </ignoredError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  <pageSetUpPr fitToPage="1"/>
  </sheetPr>
  <dimension ref="A1:I34"/>
  <sheetViews>
    <sheetView view="pageBreakPreview" zoomScaleNormal="145" zoomScaleSheetLayoutView="100" workbookViewId="0">
      <selection activeCell="E30" sqref="E30"/>
    </sheetView>
  </sheetViews>
  <sheetFormatPr defaultRowHeight="13.5"/>
  <cols>
    <col min="1" max="1" width="31.109375" style="9" customWidth="1"/>
    <col min="2" max="2" width="14.77734375" style="9" customWidth="1"/>
    <col min="3" max="3" width="16.21875" style="9" customWidth="1"/>
    <col min="4" max="4" width="17.77734375" style="9" customWidth="1"/>
    <col min="5" max="5" width="9.77734375" customWidth="1"/>
    <col min="6" max="6" width="65.44140625" customWidth="1"/>
  </cols>
  <sheetData>
    <row r="1" spans="1:9" ht="30" customHeight="1" thickBot="1">
      <c r="A1" s="326"/>
      <c r="B1" s="326"/>
      <c r="C1" s="326"/>
      <c r="D1" s="326"/>
      <c r="E1" s="327"/>
      <c r="F1" s="327"/>
    </row>
    <row r="2" spans="1:9" ht="35.1" customHeight="1" thickTop="1" thickBot="1">
      <c r="A2" s="353" t="s">
        <v>193</v>
      </c>
      <c r="B2" s="355" t="s">
        <v>192</v>
      </c>
      <c r="C2" s="352"/>
      <c r="D2" s="328"/>
      <c r="E2" s="328"/>
      <c r="F2" s="328"/>
      <c r="G2" s="325"/>
      <c r="H2" s="325"/>
      <c r="I2" s="325"/>
    </row>
    <row r="3" spans="1:9" ht="35.1" customHeight="1" thickTop="1">
      <c r="A3" s="329"/>
      <c r="B3" s="329"/>
      <c r="C3" s="329"/>
      <c r="D3" s="329" t="s">
        <v>197</v>
      </c>
      <c r="E3" s="329"/>
      <c r="F3" s="329"/>
      <c r="G3" s="252"/>
      <c r="H3" s="252"/>
      <c r="I3" s="252"/>
    </row>
    <row r="4" spans="1:9" ht="35.1" customHeight="1" thickBot="1">
      <c r="A4" s="330" t="s">
        <v>161</v>
      </c>
      <c r="B4" s="331"/>
      <c r="C4" s="331"/>
      <c r="D4" s="331"/>
      <c r="E4" s="331"/>
      <c r="F4" s="331"/>
      <c r="G4" s="251"/>
      <c r="H4" s="251"/>
      <c r="I4" s="251"/>
    </row>
    <row r="5" spans="1:9" ht="35.1" customHeight="1" thickTop="1">
      <c r="A5" s="340"/>
      <c r="B5" s="343" t="s">
        <v>134</v>
      </c>
      <c r="C5" s="344" t="s">
        <v>196</v>
      </c>
      <c r="D5" s="345" t="s">
        <v>194</v>
      </c>
      <c r="E5" s="327"/>
      <c r="F5" s="332" t="s">
        <v>129</v>
      </c>
    </row>
    <row r="6" spans="1:9" ht="35.1" customHeight="1">
      <c r="A6" s="341" t="s">
        <v>130</v>
      </c>
      <c r="B6" s="346">
        <v>23563000</v>
      </c>
      <c r="C6" s="347">
        <v>21459000</v>
      </c>
      <c r="D6" s="348">
        <v>22105000</v>
      </c>
      <c r="E6" s="327"/>
      <c r="F6" s="333" t="s">
        <v>128</v>
      </c>
    </row>
    <row r="7" spans="1:9" ht="35.1" customHeight="1" thickBot="1">
      <c r="A7" s="342" t="s">
        <v>131</v>
      </c>
      <c r="B7" s="349">
        <v>8646</v>
      </c>
      <c r="C7" s="350">
        <v>9707</v>
      </c>
      <c r="D7" s="351">
        <v>10138</v>
      </c>
      <c r="E7" s="327"/>
      <c r="F7" s="333" t="s">
        <v>121</v>
      </c>
    </row>
    <row r="8" spans="1:9" ht="35.1" customHeight="1" thickTop="1">
      <c r="A8" s="326"/>
      <c r="B8" s="326"/>
      <c r="C8" s="327"/>
      <c r="D8" s="327"/>
      <c r="E8" s="327"/>
      <c r="F8" s="333" t="s">
        <v>122</v>
      </c>
    </row>
    <row r="9" spans="1:9" ht="35.1" customHeight="1">
      <c r="A9" s="326"/>
      <c r="B9" s="326"/>
      <c r="C9" s="327"/>
      <c r="D9" s="327"/>
      <c r="E9" s="327"/>
      <c r="F9" s="333" t="s">
        <v>123</v>
      </c>
    </row>
    <row r="10" spans="1:9" ht="35.1" customHeight="1">
      <c r="A10" s="334" t="s">
        <v>160</v>
      </c>
      <c r="B10" s="326"/>
      <c r="C10" s="327"/>
      <c r="D10" s="327"/>
      <c r="E10" s="327"/>
      <c r="F10" s="335"/>
    </row>
    <row r="11" spans="1:9" ht="35.1" customHeight="1" thickBot="1">
      <c r="A11" s="336" t="s">
        <v>132</v>
      </c>
      <c r="B11" s="360">
        <f>(B6/B7+C6/C7+D6/D7)/3</f>
        <v>2372.1298492918227</v>
      </c>
      <c r="C11" s="326"/>
      <c r="D11" s="326"/>
      <c r="E11" s="327"/>
      <c r="F11" s="337" t="s">
        <v>124</v>
      </c>
    </row>
    <row r="12" spans="1:9" ht="35.1" customHeight="1" thickBot="1">
      <c r="A12" s="359" t="s">
        <v>133</v>
      </c>
      <c r="B12" s="361">
        <f>B11*2</f>
        <v>4744.2596985836453</v>
      </c>
      <c r="C12" s="326"/>
      <c r="D12" s="326"/>
      <c r="E12" s="327"/>
      <c r="F12" s="338" t="s">
        <v>125</v>
      </c>
    </row>
    <row r="13" spans="1:9" ht="35.1" customHeight="1">
      <c r="A13" s="339" t="s">
        <v>162</v>
      </c>
      <c r="B13" s="326"/>
      <c r="C13" s="326"/>
      <c r="D13" s="326"/>
      <c r="E13" s="327"/>
      <c r="F13" s="338" t="s">
        <v>121</v>
      </c>
    </row>
    <row r="14" spans="1:9" ht="35.1" customHeight="1">
      <c r="A14" s="357" t="s">
        <v>199</v>
      </c>
      <c r="B14" s="358"/>
      <c r="C14" s="358"/>
      <c r="D14" s="358"/>
      <c r="E14" s="327"/>
      <c r="F14" s="338" t="s">
        <v>126</v>
      </c>
    </row>
    <row r="15" spans="1:9" ht="35.1" customHeight="1">
      <c r="A15" s="357" t="s">
        <v>198</v>
      </c>
      <c r="B15" s="358"/>
      <c r="C15" s="358"/>
      <c r="D15" s="358"/>
      <c r="E15" s="327"/>
      <c r="F15" s="338" t="s">
        <v>127</v>
      </c>
    </row>
    <row r="16" spans="1:9" ht="35.1" customHeight="1">
      <c r="A16" s="265"/>
      <c r="B16" s="326"/>
      <c r="C16" s="326"/>
      <c r="D16" s="326"/>
      <c r="E16" s="327"/>
      <c r="F16" s="327"/>
    </row>
    <row r="17" spans="1:6" ht="24.95" customHeight="1">
      <c r="A17" s="326"/>
      <c r="B17" s="326"/>
      <c r="C17" s="326"/>
      <c r="D17" s="326"/>
      <c r="E17" s="327"/>
      <c r="F17" s="327"/>
    </row>
    <row r="18" spans="1:6" ht="24.95" customHeight="1"/>
    <row r="19" spans="1:6" ht="24.95" customHeight="1"/>
    <row r="20" spans="1:6" ht="24.95" customHeight="1"/>
    <row r="21" spans="1:6" ht="24.95" customHeight="1"/>
    <row r="22" spans="1:6" ht="24.95" customHeight="1"/>
    <row r="23" spans="1:6" ht="24.95" customHeight="1"/>
    <row r="24" spans="1:6" ht="24.95" customHeight="1"/>
    <row r="25" spans="1:6" ht="24.95" customHeight="1"/>
    <row r="26" spans="1:6" ht="24.95" customHeight="1"/>
    <row r="27" spans="1:6" ht="24.95" customHeight="1"/>
    <row r="28" spans="1:6" ht="24.95" customHeight="1"/>
    <row r="29" spans="1:6" ht="24.95" customHeight="1"/>
    <row r="30" spans="1:6" ht="24.95" customHeight="1"/>
    <row r="31" spans="1:6" ht="24.95" customHeight="1"/>
    <row r="32" spans="1:6" ht="24.95" customHeight="1"/>
    <row r="33" ht="24.95" customHeight="1"/>
    <row r="34" ht="24.95" customHeight="1"/>
  </sheetData>
  <sheetProtection sheet="1" objects="1" scenarios="1"/>
  <phoneticPr fontId="67" type="noConversion"/>
  <printOptions horizontalCentered="1"/>
  <pageMargins left="0.23622047244094491" right="0.23622047244094491" top="0.27559055118110237" bottom="0.23622047244094491" header="0.31496062992125984" footer="0.31496062992125984"/>
  <pageSetup paperSize="9" scale="80" orientation="landscape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  <pageSetUpPr fitToPage="1"/>
  </sheetPr>
  <dimension ref="A1:H33"/>
  <sheetViews>
    <sheetView view="pageBreakPreview" zoomScaleNormal="145" zoomScaleSheetLayoutView="100" workbookViewId="0">
      <selection activeCell="H12" sqref="H12"/>
    </sheetView>
  </sheetViews>
  <sheetFormatPr defaultRowHeight="13.5"/>
  <cols>
    <col min="1" max="1" width="31.109375" style="9" customWidth="1"/>
    <col min="2" max="2" width="14.77734375" style="9" customWidth="1"/>
    <col min="3" max="3" width="16.21875" style="9" customWidth="1"/>
    <col min="4" max="4" width="16.44140625" style="9" customWidth="1"/>
    <col min="5" max="5" width="8.5546875" customWidth="1"/>
  </cols>
  <sheetData>
    <row r="1" spans="1:8" ht="35.1" customHeight="1">
      <c r="A1" s="353" t="s">
        <v>615</v>
      </c>
      <c r="B1" s="327"/>
      <c r="C1" s="327"/>
      <c r="D1" s="327"/>
      <c r="E1" s="328"/>
      <c r="F1" s="325"/>
      <c r="G1" s="325"/>
      <c r="H1" s="325"/>
    </row>
    <row r="2" spans="1:8" ht="35.1" customHeight="1">
      <c r="A2" s="329"/>
      <c r="B2" s="329"/>
      <c r="C2" s="329"/>
      <c r="D2" s="327"/>
      <c r="E2" s="329"/>
      <c r="F2" s="252"/>
      <c r="G2" s="252"/>
      <c r="H2" s="252"/>
    </row>
    <row r="3" spans="1:8" ht="35.1" customHeight="1">
      <c r="A3" s="327"/>
      <c r="B3" s="331"/>
      <c r="C3" s="331"/>
      <c r="D3" s="331"/>
      <c r="E3" s="331"/>
      <c r="F3" s="251"/>
      <c r="G3" s="251"/>
      <c r="H3" s="251"/>
    </row>
    <row r="4" spans="1:8" ht="35.1" customHeight="1">
      <c r="A4" s="327"/>
      <c r="B4" s="327"/>
      <c r="C4" s="327"/>
      <c r="D4" s="327"/>
      <c r="E4" s="327"/>
    </row>
    <row r="5" spans="1:8" ht="35.1" customHeight="1">
      <c r="A5" s="327"/>
      <c r="B5" s="327"/>
      <c r="C5" s="327"/>
      <c r="D5" s="327"/>
      <c r="E5" s="327"/>
    </row>
    <row r="6" spans="1:8" ht="35.1" customHeight="1">
      <c r="A6" s="327"/>
      <c r="B6" s="327"/>
      <c r="C6" s="327"/>
      <c r="D6" s="327"/>
      <c r="E6" s="327"/>
    </row>
    <row r="7" spans="1:8" ht="35.1" customHeight="1">
      <c r="A7" s="326"/>
      <c r="B7" s="326"/>
      <c r="C7" s="327"/>
      <c r="D7" s="327"/>
      <c r="E7" s="327"/>
    </row>
    <row r="8" spans="1:8" ht="35.1" customHeight="1">
      <c r="A8" s="326"/>
      <c r="B8" s="326"/>
      <c r="C8" s="327"/>
      <c r="D8" s="327"/>
      <c r="E8" s="327"/>
    </row>
    <row r="9" spans="1:8" ht="35.1" customHeight="1">
      <c r="A9" s="327"/>
      <c r="B9" s="326"/>
      <c r="C9" s="327"/>
      <c r="D9" s="327"/>
      <c r="E9" s="327"/>
    </row>
    <row r="10" spans="1:8" ht="35.1" customHeight="1">
      <c r="A10" s="327"/>
      <c r="B10" s="327"/>
      <c r="C10" s="326"/>
      <c r="D10" s="326"/>
      <c r="E10" s="327"/>
    </row>
    <row r="11" spans="1:8" ht="35.1" customHeight="1">
      <c r="A11" s="327"/>
      <c r="B11" s="327"/>
      <c r="C11" s="326"/>
      <c r="D11" s="326"/>
      <c r="E11" s="327"/>
    </row>
    <row r="12" spans="1:8" ht="35.1" customHeight="1">
      <c r="A12" s="327"/>
      <c r="B12" s="326"/>
      <c r="C12" s="326"/>
      <c r="D12" s="326"/>
      <c r="E12" s="327"/>
    </row>
    <row r="13" spans="1:8" ht="35.1" customHeight="1">
      <c r="A13" s="327"/>
      <c r="B13" s="358"/>
      <c r="C13" s="358"/>
      <c r="D13" s="358"/>
      <c r="E13" s="327"/>
    </row>
    <row r="14" spans="1:8" ht="35.1" customHeight="1">
      <c r="A14" s="327"/>
      <c r="B14" s="358"/>
      <c r="C14" s="358"/>
      <c r="D14" s="358"/>
      <c r="E14" s="327"/>
    </row>
    <row r="15" spans="1:8" ht="35.1" customHeight="1">
      <c r="A15" s="265"/>
      <c r="B15" s="326"/>
      <c r="C15" s="326"/>
      <c r="D15" s="326"/>
      <c r="E15" s="327"/>
    </row>
    <row r="16" spans="1:8" ht="24.95" customHeight="1">
      <c r="A16" s="326"/>
      <c r="B16" s="326"/>
      <c r="C16" s="326"/>
      <c r="D16" s="326"/>
      <c r="E16" s="327"/>
    </row>
    <row r="17" spans="1:8" ht="24.95" customHeight="1">
      <c r="A17" s="358"/>
      <c r="B17" s="358"/>
      <c r="C17" s="358"/>
      <c r="D17" s="358"/>
      <c r="E17" s="358"/>
    </row>
    <row r="18" spans="1:8" ht="24.95" customHeight="1">
      <c r="A18" s="358"/>
      <c r="B18" s="358"/>
      <c r="C18" s="358"/>
      <c r="D18" s="358"/>
      <c r="E18" s="358"/>
    </row>
    <row r="19" spans="1:8" ht="24.95" customHeight="1">
      <c r="A19" s="358"/>
      <c r="B19" s="358"/>
      <c r="C19" s="358"/>
      <c r="D19" s="358"/>
      <c r="E19" s="358"/>
    </row>
    <row r="20" spans="1:8" ht="24.95" customHeight="1">
      <c r="A20" s="358"/>
      <c r="B20" s="358"/>
      <c r="C20" s="358"/>
      <c r="D20" s="358"/>
      <c r="E20" s="358"/>
    </row>
    <row r="21" spans="1:8" ht="24.95" customHeight="1">
      <c r="A21" s="358"/>
      <c r="B21" s="358"/>
      <c r="C21" s="358"/>
      <c r="D21" s="358"/>
      <c r="E21" s="358"/>
    </row>
    <row r="22" spans="1:8" ht="24.95" customHeight="1">
      <c r="A22" s="358"/>
      <c r="B22" s="358"/>
      <c r="C22" s="358"/>
      <c r="D22" s="358"/>
      <c r="E22" s="358"/>
    </row>
    <row r="23" spans="1:8" ht="28.5" customHeight="1">
      <c r="A23" s="358"/>
      <c r="B23" s="358"/>
      <c r="C23" s="358"/>
      <c r="D23" s="358"/>
      <c r="E23" s="358"/>
    </row>
    <row r="24" spans="1:8" ht="24.95" customHeight="1"/>
    <row r="25" spans="1:8" ht="24.95" customHeight="1"/>
    <row r="26" spans="1:8" ht="24.95" customHeight="1"/>
    <row r="27" spans="1:8" ht="24.95" customHeight="1"/>
    <row r="28" spans="1:8" ht="24.95" customHeight="1"/>
    <row r="29" spans="1:8" ht="24.95" customHeight="1"/>
    <row r="30" spans="1:8" ht="24.95" customHeight="1"/>
    <row r="31" spans="1:8" ht="24.95" customHeight="1"/>
    <row r="32" spans="1:8" s="9" customFormat="1" ht="24.95" customHeight="1">
      <c r="E32"/>
      <c r="F32"/>
      <c r="G32"/>
      <c r="H32"/>
    </row>
    <row r="33" spans="5:8" s="9" customFormat="1" ht="24.95" customHeight="1">
      <c r="E33"/>
      <c r="F33"/>
      <c r="G33"/>
      <c r="H33"/>
    </row>
  </sheetData>
  <phoneticPr fontId="67" type="noConversion"/>
  <printOptions horizontalCentered="1"/>
  <pageMargins left="0.23622047244094491" right="0.23622047244094491" top="0.27559055118110237" bottom="0.23622047244094491" header="0.31496062992125984" footer="0.31496062992125984"/>
  <pageSetup paperSize="9" scale="99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185"/>
  <sheetViews>
    <sheetView zoomScale="85" zoomScaleNormal="85" workbookViewId="0">
      <selection activeCell="M20" sqref="M20"/>
    </sheetView>
  </sheetViews>
  <sheetFormatPr defaultRowHeight="13.5"/>
  <cols>
    <col min="1" max="1" width="15.33203125" style="5" bestFit="1" customWidth="1"/>
    <col min="2" max="2" width="11.6640625" style="5" bestFit="1" customWidth="1"/>
    <col min="3" max="3" width="13.21875" style="5" customWidth="1"/>
    <col min="4" max="4" width="19" style="4" customWidth="1"/>
    <col min="5" max="5" width="2.21875" style="6" customWidth="1"/>
    <col min="6" max="6" width="16.21875" style="4" customWidth="1"/>
    <col min="7" max="7" width="21" style="9" bestFit="1" customWidth="1"/>
    <col min="8" max="8" width="2.21875" style="6" customWidth="1"/>
    <col min="9" max="9" width="32.77734375" style="4" customWidth="1"/>
    <col min="10" max="10" width="34.6640625" style="9" customWidth="1"/>
  </cols>
  <sheetData>
    <row r="1" spans="1:10" ht="30" customHeight="1">
      <c r="A1" s="774" t="s">
        <v>418</v>
      </c>
      <c r="B1" s="774"/>
      <c r="C1" s="774"/>
      <c r="D1" s="774"/>
      <c r="E1" s="774"/>
      <c r="F1" s="774"/>
      <c r="G1" s="774"/>
      <c r="I1" s="775" t="s">
        <v>296</v>
      </c>
      <c r="J1" s="775"/>
    </row>
    <row r="2" spans="1:10" ht="27.75" customHeight="1">
      <c r="A2" s="7" t="s">
        <v>29</v>
      </c>
      <c r="B2" s="423"/>
      <c r="C2" s="423"/>
      <c r="E2" s="424"/>
      <c r="F2" s="425" t="s">
        <v>50</v>
      </c>
      <c r="H2" s="424"/>
      <c r="I2" s="776"/>
      <c r="J2" s="776"/>
    </row>
    <row r="3" spans="1:10" ht="27.75" customHeight="1">
      <c r="A3" s="780" t="s">
        <v>282</v>
      </c>
      <c r="B3" s="781"/>
      <c r="C3" s="780" t="s">
        <v>344</v>
      </c>
      <c r="D3" s="781"/>
      <c r="E3" s="558"/>
      <c r="F3" s="559" t="s">
        <v>281</v>
      </c>
      <c r="G3" s="560" t="s">
        <v>280</v>
      </c>
      <c r="H3" s="558"/>
      <c r="I3" s="559" t="s">
        <v>298</v>
      </c>
      <c r="J3" s="560" t="s">
        <v>299</v>
      </c>
    </row>
    <row r="4" spans="1:10" ht="24.75" customHeight="1">
      <c r="A4" s="768"/>
      <c r="B4" s="768" t="s">
        <v>17</v>
      </c>
      <c r="C4" s="768" t="s">
        <v>42</v>
      </c>
      <c r="D4" s="8" t="s">
        <v>4</v>
      </c>
      <c r="E4" s="514"/>
      <c r="F4" s="787" t="s">
        <v>276</v>
      </c>
      <c r="G4" s="532" t="s">
        <v>278</v>
      </c>
      <c r="H4" s="514"/>
      <c r="I4" s="8" t="s">
        <v>463</v>
      </c>
      <c r="J4" s="566" t="s">
        <v>316</v>
      </c>
    </row>
    <row r="5" spans="1:10" ht="24.75" customHeight="1">
      <c r="A5" s="768"/>
      <c r="B5" s="768"/>
      <c r="C5" s="768"/>
      <c r="D5" s="8" t="s">
        <v>3</v>
      </c>
      <c r="E5" s="514"/>
      <c r="F5" s="788"/>
      <c r="G5" s="532" t="s">
        <v>279</v>
      </c>
      <c r="H5" s="514"/>
      <c r="I5" s="8" t="s">
        <v>380</v>
      </c>
      <c r="J5" s="566" t="s">
        <v>308</v>
      </c>
    </row>
    <row r="6" spans="1:10" ht="24.75" customHeight="1">
      <c r="A6" s="768"/>
      <c r="B6" s="768"/>
      <c r="C6" s="768" t="s">
        <v>34</v>
      </c>
      <c r="D6" s="8" t="s">
        <v>5</v>
      </c>
      <c r="E6" s="514"/>
      <c r="F6" s="789"/>
      <c r="G6" s="532" t="s">
        <v>345</v>
      </c>
      <c r="H6" s="514"/>
      <c r="I6" s="8" t="s">
        <v>297</v>
      </c>
      <c r="J6" s="515" t="s">
        <v>300</v>
      </c>
    </row>
    <row r="7" spans="1:10" ht="24.75" customHeight="1">
      <c r="A7" s="768"/>
      <c r="B7" s="768"/>
      <c r="C7" s="768"/>
      <c r="D7" s="8" t="s">
        <v>6</v>
      </c>
      <c r="E7" s="514"/>
      <c r="F7" s="785" t="s">
        <v>277</v>
      </c>
      <c r="G7" s="532" t="s">
        <v>347</v>
      </c>
      <c r="H7" s="514"/>
      <c r="I7" s="565" t="s">
        <v>437</v>
      </c>
      <c r="J7" s="568" t="s">
        <v>434</v>
      </c>
    </row>
    <row r="8" spans="1:10" ht="24.75" customHeight="1">
      <c r="A8" s="768"/>
      <c r="B8" s="768"/>
      <c r="C8" s="768"/>
      <c r="D8" s="8" t="s">
        <v>1</v>
      </c>
      <c r="E8" s="514"/>
      <c r="F8" s="786"/>
      <c r="G8" s="532" t="s">
        <v>348</v>
      </c>
      <c r="H8" s="514"/>
      <c r="I8" s="8" t="s">
        <v>291</v>
      </c>
      <c r="J8" s="569" t="s">
        <v>312</v>
      </c>
    </row>
    <row r="9" spans="1:10" ht="24.75" customHeight="1">
      <c r="A9" s="768"/>
      <c r="B9" s="768"/>
      <c r="C9" s="510" t="s">
        <v>43</v>
      </c>
      <c r="D9" s="8" t="s">
        <v>43</v>
      </c>
      <c r="E9" s="514"/>
      <c r="F9" s="769" t="s">
        <v>349</v>
      </c>
      <c r="G9" s="533" t="s">
        <v>346</v>
      </c>
      <c r="H9" s="514"/>
      <c r="I9" s="8" t="s">
        <v>466</v>
      </c>
      <c r="J9" s="566" t="s">
        <v>467</v>
      </c>
    </row>
    <row r="10" spans="1:10" ht="24.75" customHeight="1">
      <c r="A10" s="768"/>
      <c r="B10" s="768" t="s">
        <v>32</v>
      </c>
      <c r="C10" s="510" t="s">
        <v>23</v>
      </c>
      <c r="D10" s="8" t="s">
        <v>23</v>
      </c>
      <c r="E10" s="514"/>
      <c r="F10" s="770"/>
      <c r="G10" s="533" t="s">
        <v>354</v>
      </c>
      <c r="H10" s="514"/>
      <c r="I10" s="8" t="s">
        <v>468</v>
      </c>
      <c r="J10" s="566" t="s">
        <v>465</v>
      </c>
    </row>
    <row r="11" spans="1:10" ht="24.75" customHeight="1">
      <c r="A11" s="768"/>
      <c r="B11" s="768"/>
      <c r="C11" s="510" t="s">
        <v>15</v>
      </c>
      <c r="D11" s="8" t="s">
        <v>15</v>
      </c>
      <c r="E11" s="514"/>
      <c r="F11" s="771"/>
      <c r="G11" s="533" t="s">
        <v>355</v>
      </c>
      <c r="H11" s="514"/>
      <c r="I11" s="8" t="s">
        <v>469</v>
      </c>
      <c r="J11" s="569" t="s">
        <v>470</v>
      </c>
    </row>
    <row r="12" spans="1:10" ht="24.75" customHeight="1">
      <c r="A12" s="768"/>
      <c r="B12" s="768"/>
      <c r="C12" s="510" t="s">
        <v>38</v>
      </c>
      <c r="D12" s="8" t="s">
        <v>38</v>
      </c>
      <c r="E12" s="514"/>
      <c r="F12" s="772" t="s">
        <v>350</v>
      </c>
      <c r="G12" s="533" t="s">
        <v>283</v>
      </c>
      <c r="H12" s="514"/>
      <c r="I12" s="8" t="s">
        <v>317</v>
      </c>
      <c r="J12" s="569" t="s">
        <v>322</v>
      </c>
    </row>
    <row r="13" spans="1:10" ht="24.75" customHeight="1">
      <c r="A13" s="768"/>
      <c r="B13" s="768"/>
      <c r="C13" s="510" t="s">
        <v>27</v>
      </c>
      <c r="D13" s="8" t="s">
        <v>27</v>
      </c>
      <c r="E13" s="514"/>
      <c r="F13" s="773"/>
      <c r="G13" s="533" t="s">
        <v>284</v>
      </c>
      <c r="H13" s="514"/>
      <c r="I13" s="8" t="s">
        <v>473</v>
      </c>
      <c r="J13" s="566" t="s">
        <v>474</v>
      </c>
    </row>
    <row r="14" spans="1:10" ht="24.75" customHeight="1">
      <c r="A14" s="768"/>
      <c r="B14" s="768" t="s">
        <v>31</v>
      </c>
      <c r="C14" s="510" t="s">
        <v>14</v>
      </c>
      <c r="D14" s="8" t="s">
        <v>14</v>
      </c>
      <c r="E14" s="514"/>
      <c r="F14" s="782" t="s">
        <v>351</v>
      </c>
      <c r="G14" s="533" t="s">
        <v>285</v>
      </c>
      <c r="H14" s="514"/>
      <c r="I14" s="8" t="s">
        <v>393</v>
      </c>
      <c r="J14" s="566" t="s">
        <v>319</v>
      </c>
    </row>
    <row r="15" spans="1:10" ht="24.75" customHeight="1">
      <c r="A15" s="768"/>
      <c r="B15" s="768"/>
      <c r="C15" s="510" t="s">
        <v>28</v>
      </c>
      <c r="D15" s="8" t="s">
        <v>28</v>
      </c>
      <c r="E15" s="514"/>
      <c r="F15" s="783"/>
      <c r="G15" s="533" t="s">
        <v>286</v>
      </c>
      <c r="H15" s="514"/>
      <c r="I15" s="8" t="s">
        <v>409</v>
      </c>
      <c r="J15" s="566" t="s">
        <v>381</v>
      </c>
    </row>
    <row r="16" spans="1:10" ht="24.75" customHeight="1">
      <c r="A16" s="768"/>
      <c r="B16" s="768"/>
      <c r="C16" s="510" t="s">
        <v>20</v>
      </c>
      <c r="D16" s="8" t="s">
        <v>20</v>
      </c>
      <c r="E16" s="514"/>
      <c r="F16" s="783"/>
      <c r="G16" s="533" t="s">
        <v>287</v>
      </c>
      <c r="H16" s="514"/>
      <c r="I16" s="8" t="s">
        <v>382</v>
      </c>
      <c r="J16" s="570" t="s">
        <v>383</v>
      </c>
    </row>
    <row r="17" spans="1:10" ht="24.75" customHeight="1">
      <c r="A17" s="768"/>
      <c r="B17" s="768" t="s">
        <v>16</v>
      </c>
      <c r="C17" s="510" t="s">
        <v>26</v>
      </c>
      <c r="D17" s="8" t="s">
        <v>26</v>
      </c>
      <c r="E17" s="514"/>
      <c r="F17" s="783"/>
      <c r="G17" s="533" t="s">
        <v>288</v>
      </c>
      <c r="H17" s="514"/>
      <c r="I17" s="8" t="s">
        <v>384</v>
      </c>
      <c r="J17" s="566" t="s">
        <v>385</v>
      </c>
    </row>
    <row r="18" spans="1:10" ht="24.75" customHeight="1">
      <c r="A18" s="768"/>
      <c r="B18" s="768"/>
      <c r="C18" s="510" t="s">
        <v>19</v>
      </c>
      <c r="D18" s="8" t="s">
        <v>19</v>
      </c>
      <c r="E18" s="514"/>
      <c r="F18" s="784"/>
      <c r="G18" s="533" t="s">
        <v>289</v>
      </c>
      <c r="H18" s="514"/>
      <c r="I18" s="8" t="s">
        <v>475</v>
      </c>
      <c r="J18" s="516" t="s">
        <v>476</v>
      </c>
    </row>
    <row r="19" spans="1:10" ht="24.75" customHeight="1">
      <c r="A19" s="768"/>
      <c r="B19" s="768"/>
      <c r="C19" s="510" t="s">
        <v>36</v>
      </c>
      <c r="D19" s="8" t="s">
        <v>36</v>
      </c>
      <c r="E19" s="514"/>
      <c r="F19" s="517" t="s">
        <v>343</v>
      </c>
      <c r="H19" s="514"/>
      <c r="I19" s="8" t="s">
        <v>477</v>
      </c>
      <c r="J19" s="516" t="s">
        <v>476</v>
      </c>
    </row>
    <row r="20" spans="1:10" ht="24.75" customHeight="1">
      <c r="A20" s="790" t="s">
        <v>48</v>
      </c>
      <c r="B20" s="511" t="s">
        <v>46</v>
      </c>
      <c r="C20" s="511"/>
      <c r="D20" s="8" t="s">
        <v>46</v>
      </c>
      <c r="E20" s="514"/>
      <c r="F20" s="777" t="s">
        <v>290</v>
      </c>
      <c r="G20" s="529" t="s">
        <v>291</v>
      </c>
      <c r="H20" s="514"/>
      <c r="I20" s="8" t="s">
        <v>478</v>
      </c>
      <c r="J20" s="516" t="s">
        <v>476</v>
      </c>
    </row>
    <row r="21" spans="1:10" ht="24.75" customHeight="1">
      <c r="A21" s="790"/>
      <c r="B21" s="511" t="s">
        <v>41</v>
      </c>
      <c r="C21" s="511"/>
      <c r="D21" s="8" t="s">
        <v>41</v>
      </c>
      <c r="E21" s="514"/>
      <c r="F21" s="778"/>
      <c r="G21" s="529" t="s">
        <v>292</v>
      </c>
      <c r="H21" s="514"/>
      <c r="I21" s="8" t="s">
        <v>479</v>
      </c>
      <c r="J21" s="516" t="s">
        <v>476</v>
      </c>
    </row>
    <row r="22" spans="1:10" ht="24.75" customHeight="1">
      <c r="A22" s="790"/>
      <c r="B22" s="511" t="s">
        <v>18</v>
      </c>
      <c r="C22" s="511"/>
      <c r="D22" s="8" t="s">
        <v>18</v>
      </c>
      <c r="E22" s="514"/>
      <c r="F22" s="778"/>
      <c r="G22" s="529" t="s">
        <v>293</v>
      </c>
      <c r="H22" s="514"/>
      <c r="I22" s="8" t="s">
        <v>363</v>
      </c>
      <c r="J22" s="567" t="s">
        <v>306</v>
      </c>
    </row>
    <row r="23" spans="1:10" ht="24.75" customHeight="1">
      <c r="A23" s="512" t="s">
        <v>30</v>
      </c>
      <c r="B23" s="389"/>
      <c r="C23" s="389"/>
      <c r="D23" s="8" t="s">
        <v>30</v>
      </c>
      <c r="E23" s="514"/>
      <c r="F23" s="778"/>
      <c r="G23" s="529" t="s">
        <v>294</v>
      </c>
      <c r="H23" s="514"/>
      <c r="I23" s="8" t="s">
        <v>369</v>
      </c>
      <c r="J23" s="567" t="s">
        <v>370</v>
      </c>
    </row>
    <row r="24" spans="1:10" ht="24.75" customHeight="1">
      <c r="A24" s="513" t="s">
        <v>7</v>
      </c>
      <c r="B24" s="513"/>
      <c r="C24" s="513"/>
      <c r="D24" s="8" t="s">
        <v>7</v>
      </c>
      <c r="E24" s="514"/>
      <c r="F24" s="779"/>
      <c r="G24" s="529" t="s">
        <v>295</v>
      </c>
      <c r="H24" s="514"/>
      <c r="I24" s="8" t="s">
        <v>481</v>
      </c>
      <c r="J24" s="516" t="s">
        <v>480</v>
      </c>
    </row>
    <row r="25" spans="1:10" ht="24.75" customHeight="1">
      <c r="F25" s="5"/>
      <c r="G25" s="5"/>
      <c r="I25" s="8" t="s">
        <v>482</v>
      </c>
      <c r="J25" s="516" t="s">
        <v>480</v>
      </c>
    </row>
    <row r="26" spans="1:10" ht="24.75" customHeight="1">
      <c r="F26" s="530"/>
      <c r="G26" s="531" t="s">
        <v>352</v>
      </c>
      <c r="I26" s="8" t="s">
        <v>483</v>
      </c>
      <c r="J26" s="516" t="s">
        <v>484</v>
      </c>
    </row>
    <row r="27" spans="1:10" ht="24.75" customHeight="1">
      <c r="F27" s="530"/>
      <c r="G27" s="531" t="s">
        <v>353</v>
      </c>
      <c r="I27" s="8" t="s">
        <v>485</v>
      </c>
      <c r="J27" s="516" t="s">
        <v>486</v>
      </c>
    </row>
    <row r="28" spans="1:10" ht="24.75" customHeight="1">
      <c r="F28" s="530"/>
      <c r="G28" s="531" t="s">
        <v>362</v>
      </c>
      <c r="I28" s="8" t="s">
        <v>487</v>
      </c>
      <c r="J28" s="516" t="s">
        <v>486</v>
      </c>
    </row>
    <row r="29" spans="1:10" ht="24.75" customHeight="1">
      <c r="F29" s="5"/>
      <c r="G29" s="5"/>
      <c r="I29" s="8" t="s">
        <v>488</v>
      </c>
      <c r="J29" s="518" t="s">
        <v>607</v>
      </c>
    </row>
    <row r="30" spans="1:10" ht="24.75" customHeight="1">
      <c r="F30" s="5"/>
      <c r="G30" s="5"/>
      <c r="I30" s="8" t="s">
        <v>364</v>
      </c>
      <c r="J30" s="516" t="s">
        <v>365</v>
      </c>
    </row>
    <row r="31" spans="1:10" ht="24.75" customHeight="1">
      <c r="F31" s="5"/>
      <c r="G31" s="5"/>
      <c r="I31" s="565" t="s">
        <v>419</v>
      </c>
      <c r="J31" s="564" t="s">
        <v>365</v>
      </c>
    </row>
    <row r="32" spans="1:10" ht="24.75" customHeight="1">
      <c r="F32" s="5"/>
      <c r="G32" s="5"/>
      <c r="I32" s="8" t="s">
        <v>324</v>
      </c>
      <c r="J32" s="516" t="s">
        <v>321</v>
      </c>
    </row>
    <row r="33" spans="6:10" customFormat="1" ht="24.75" customHeight="1">
      <c r="F33" s="5"/>
      <c r="G33" s="5"/>
      <c r="H33" s="6"/>
      <c r="I33" s="8" t="s">
        <v>456</v>
      </c>
      <c r="J33" s="567" t="s">
        <v>302</v>
      </c>
    </row>
    <row r="34" spans="6:10" customFormat="1" ht="24.75" customHeight="1">
      <c r="F34" s="5"/>
      <c r="G34" s="5"/>
      <c r="H34" s="6"/>
      <c r="I34" s="8" t="s">
        <v>491</v>
      </c>
      <c r="J34" s="516" t="s">
        <v>492</v>
      </c>
    </row>
    <row r="35" spans="6:10" customFormat="1" ht="24.75" customHeight="1">
      <c r="F35" s="4"/>
      <c r="G35" s="9"/>
      <c r="H35" s="6"/>
      <c r="I35" s="8" t="s">
        <v>490</v>
      </c>
      <c r="J35" s="516" t="s">
        <v>489</v>
      </c>
    </row>
    <row r="36" spans="6:10" customFormat="1" ht="24.75" customHeight="1">
      <c r="F36" s="4"/>
      <c r="G36" s="9"/>
      <c r="H36" s="6"/>
      <c r="I36" s="8" t="s">
        <v>449</v>
      </c>
      <c r="J36" s="516" t="s">
        <v>326</v>
      </c>
    </row>
    <row r="37" spans="6:10" customFormat="1" ht="24.75" customHeight="1">
      <c r="F37" s="4"/>
      <c r="G37" s="9"/>
      <c r="H37" s="6"/>
      <c r="I37" s="8" t="s">
        <v>335</v>
      </c>
      <c r="J37" s="516" t="s">
        <v>308</v>
      </c>
    </row>
    <row r="38" spans="6:10" customFormat="1" ht="24.75" customHeight="1">
      <c r="F38" s="4"/>
      <c r="G38" s="9"/>
      <c r="H38" s="6"/>
      <c r="I38" s="8" t="s">
        <v>493</v>
      </c>
      <c r="J38" s="516" t="s">
        <v>494</v>
      </c>
    </row>
    <row r="39" spans="6:10" customFormat="1" ht="24.75" customHeight="1">
      <c r="F39" s="4"/>
      <c r="G39" s="9"/>
      <c r="H39" s="6"/>
      <c r="I39" s="8" t="s">
        <v>495</v>
      </c>
      <c r="J39" s="516" t="s">
        <v>496</v>
      </c>
    </row>
    <row r="40" spans="6:10" customFormat="1" ht="24.75" customHeight="1">
      <c r="F40" s="4"/>
      <c r="G40" s="9"/>
      <c r="H40" s="6"/>
      <c r="I40" s="8" t="s">
        <v>497</v>
      </c>
      <c r="J40" s="518" t="s">
        <v>609</v>
      </c>
    </row>
    <row r="41" spans="6:10" customFormat="1" ht="24.75" customHeight="1">
      <c r="F41" s="4"/>
      <c r="G41" s="9"/>
      <c r="H41" s="6"/>
      <c r="I41" s="8" t="s">
        <v>356</v>
      </c>
      <c r="J41" s="516" t="s">
        <v>328</v>
      </c>
    </row>
    <row r="42" spans="6:10" customFormat="1" ht="24.75" customHeight="1">
      <c r="F42" s="4"/>
      <c r="G42" s="9"/>
      <c r="H42" s="6"/>
      <c r="I42" s="8" t="s">
        <v>386</v>
      </c>
      <c r="J42" s="563" t="s">
        <v>387</v>
      </c>
    </row>
    <row r="43" spans="6:10" customFormat="1" ht="24.75" customHeight="1">
      <c r="F43" s="4"/>
      <c r="G43" s="9"/>
      <c r="H43" s="6"/>
      <c r="I43" s="8" t="s">
        <v>500</v>
      </c>
      <c r="J43" s="516" t="s">
        <v>501</v>
      </c>
    </row>
    <row r="44" spans="6:10" customFormat="1" ht="24.75" customHeight="1">
      <c r="F44" s="4"/>
      <c r="G44" s="9"/>
      <c r="H44" s="6"/>
      <c r="I44" s="8" t="s">
        <v>502</v>
      </c>
      <c r="J44" s="516" t="s">
        <v>503</v>
      </c>
    </row>
    <row r="45" spans="6:10" customFormat="1" ht="24.75" customHeight="1">
      <c r="F45" s="4"/>
      <c r="G45" s="9"/>
      <c r="H45" s="6"/>
      <c r="I45" s="8" t="s">
        <v>504</v>
      </c>
      <c r="J45" s="516" t="s">
        <v>494</v>
      </c>
    </row>
    <row r="46" spans="6:10" customFormat="1" ht="24.75" customHeight="1">
      <c r="F46" s="4"/>
      <c r="G46" s="9"/>
      <c r="H46" s="6"/>
      <c r="I46" s="8" t="s">
        <v>505</v>
      </c>
      <c r="J46" s="516" t="s">
        <v>414</v>
      </c>
    </row>
    <row r="47" spans="6:10" customFormat="1" ht="24.75" customHeight="1">
      <c r="F47" s="4"/>
      <c r="G47" s="9"/>
      <c r="H47" s="6"/>
      <c r="I47" s="8" t="s">
        <v>506</v>
      </c>
      <c r="J47" s="516" t="s">
        <v>507</v>
      </c>
    </row>
    <row r="48" spans="6:10" customFormat="1" ht="24.75" customHeight="1">
      <c r="F48" s="4"/>
      <c r="G48" s="9"/>
      <c r="H48" s="6"/>
      <c r="I48" s="8" t="s">
        <v>447</v>
      </c>
      <c r="J48" s="516" t="s">
        <v>321</v>
      </c>
    </row>
    <row r="49" spans="6:10" customFormat="1" ht="24.75" customHeight="1">
      <c r="F49" s="4"/>
      <c r="G49" s="9"/>
      <c r="H49" s="6"/>
      <c r="I49" s="8" t="s">
        <v>508</v>
      </c>
      <c r="J49" s="516" t="s">
        <v>509</v>
      </c>
    </row>
    <row r="50" spans="6:10" customFormat="1" ht="24.75" customHeight="1">
      <c r="F50" s="4"/>
      <c r="G50" s="9"/>
      <c r="H50" s="6"/>
      <c r="I50" s="8" t="s">
        <v>333</v>
      </c>
      <c r="J50" s="516" t="s">
        <v>334</v>
      </c>
    </row>
    <row r="51" spans="6:10" customFormat="1" ht="24.75" customHeight="1">
      <c r="F51" s="4"/>
      <c r="G51" s="9"/>
      <c r="H51" s="6"/>
      <c r="I51" s="8" t="s">
        <v>388</v>
      </c>
      <c r="J51" s="516" t="s">
        <v>334</v>
      </c>
    </row>
    <row r="52" spans="6:10" customFormat="1" ht="24.75" customHeight="1">
      <c r="F52" s="4"/>
      <c r="G52" s="9"/>
      <c r="H52" s="6"/>
      <c r="I52" s="8" t="s">
        <v>510</v>
      </c>
      <c r="J52" s="516" t="s">
        <v>511</v>
      </c>
    </row>
    <row r="53" spans="6:10" customFormat="1" ht="24.75" customHeight="1">
      <c r="F53" s="4"/>
      <c r="G53" s="9"/>
      <c r="H53" s="6"/>
      <c r="I53" s="8" t="s">
        <v>512</v>
      </c>
      <c r="J53" s="516" t="s">
        <v>513</v>
      </c>
    </row>
    <row r="54" spans="6:10" customFormat="1" ht="24.75" customHeight="1">
      <c r="F54" s="4"/>
      <c r="G54" s="9"/>
      <c r="H54" s="6"/>
      <c r="I54" s="8" t="s">
        <v>514</v>
      </c>
      <c r="J54" s="516" t="s">
        <v>515</v>
      </c>
    </row>
    <row r="55" spans="6:10" customFormat="1" ht="24.75" customHeight="1">
      <c r="F55" s="4"/>
      <c r="G55" s="9"/>
      <c r="H55" s="6"/>
      <c r="I55" s="8" t="s">
        <v>516</v>
      </c>
      <c r="J55" s="516" t="s">
        <v>517</v>
      </c>
    </row>
    <row r="56" spans="6:10" customFormat="1" ht="24.75" customHeight="1">
      <c r="F56" s="4"/>
      <c r="G56" s="9"/>
      <c r="H56" s="6"/>
      <c r="I56" s="8" t="s">
        <v>518</v>
      </c>
      <c r="J56" s="516" t="s">
        <v>519</v>
      </c>
    </row>
    <row r="57" spans="6:10" customFormat="1" ht="24.75" customHeight="1">
      <c r="F57" s="4"/>
      <c r="G57" s="9"/>
      <c r="H57" s="6"/>
      <c r="I57" s="8" t="s">
        <v>520</v>
      </c>
      <c r="J57" s="516" t="s">
        <v>519</v>
      </c>
    </row>
    <row r="58" spans="6:10" customFormat="1" ht="24.75" customHeight="1">
      <c r="F58" s="4"/>
      <c r="G58" s="9"/>
      <c r="H58" s="6"/>
      <c r="I58" s="8" t="s">
        <v>521</v>
      </c>
      <c r="J58" s="516" t="s">
        <v>519</v>
      </c>
    </row>
    <row r="59" spans="6:10" customFormat="1" ht="24.75" customHeight="1">
      <c r="F59" s="4"/>
      <c r="G59" s="9"/>
      <c r="H59" s="6"/>
      <c r="I59" s="8" t="s">
        <v>325</v>
      </c>
      <c r="J59" s="516" t="s">
        <v>326</v>
      </c>
    </row>
    <row r="60" spans="6:10" customFormat="1" ht="24.75" customHeight="1">
      <c r="F60" s="4"/>
      <c r="G60" s="9"/>
      <c r="H60" s="6"/>
      <c r="I60" s="8" t="s">
        <v>450</v>
      </c>
      <c r="J60" s="516" t="s">
        <v>308</v>
      </c>
    </row>
    <row r="61" spans="6:10" customFormat="1" ht="24.75" customHeight="1">
      <c r="F61" s="4"/>
      <c r="G61" s="9"/>
      <c r="H61" s="6"/>
      <c r="I61" s="8" t="s">
        <v>389</v>
      </c>
      <c r="J61" s="518" t="s">
        <v>417</v>
      </c>
    </row>
    <row r="62" spans="6:10" customFormat="1" ht="24.75" customHeight="1">
      <c r="F62" s="4"/>
      <c r="G62" s="9"/>
      <c r="H62" s="6"/>
      <c r="I62" s="8" t="s">
        <v>522</v>
      </c>
      <c r="J62" s="516" t="s">
        <v>523</v>
      </c>
    </row>
    <row r="63" spans="6:10" customFormat="1" ht="24.75" customHeight="1">
      <c r="F63" s="4"/>
      <c r="G63" s="9"/>
      <c r="H63" s="6"/>
      <c r="I63" s="8" t="s">
        <v>524</v>
      </c>
      <c r="J63" s="516" t="s">
        <v>525</v>
      </c>
    </row>
    <row r="64" spans="6:10" customFormat="1" ht="24.75" customHeight="1">
      <c r="F64" s="4"/>
      <c r="G64" s="9"/>
      <c r="H64" s="6"/>
      <c r="I64" s="8" t="s">
        <v>451</v>
      </c>
      <c r="J64" s="516" t="s">
        <v>338</v>
      </c>
    </row>
    <row r="65" spans="6:10" customFormat="1" ht="24.75" customHeight="1">
      <c r="F65" s="4"/>
      <c r="G65" s="9"/>
      <c r="H65" s="6"/>
      <c r="I65" s="562" t="s">
        <v>433</v>
      </c>
      <c r="J65" s="564" t="s">
        <v>434</v>
      </c>
    </row>
    <row r="66" spans="6:10" customFormat="1" ht="24.75" customHeight="1">
      <c r="F66" s="4"/>
      <c r="G66" s="9"/>
      <c r="H66" s="6"/>
      <c r="I66" s="529" t="s">
        <v>310</v>
      </c>
      <c r="J66" s="516" t="s">
        <v>311</v>
      </c>
    </row>
    <row r="67" spans="6:10" customFormat="1" ht="24.75" customHeight="1">
      <c r="F67" s="4"/>
      <c r="G67" s="9"/>
      <c r="H67" s="6"/>
      <c r="I67" s="529" t="s">
        <v>329</v>
      </c>
      <c r="J67" s="516" t="s">
        <v>308</v>
      </c>
    </row>
    <row r="68" spans="6:10" customFormat="1" ht="24.75" customHeight="1">
      <c r="F68" s="4"/>
      <c r="G68" s="9"/>
      <c r="H68" s="6"/>
      <c r="I68" s="529" t="s">
        <v>526</v>
      </c>
      <c r="J68" s="516" t="s">
        <v>527</v>
      </c>
    </row>
    <row r="69" spans="6:10" customFormat="1" ht="24.75" customHeight="1">
      <c r="F69" s="4"/>
      <c r="G69" s="9"/>
      <c r="H69" s="6"/>
      <c r="I69" s="529" t="s">
        <v>567</v>
      </c>
      <c r="J69" s="516" t="s">
        <v>568</v>
      </c>
    </row>
    <row r="70" spans="6:10" customFormat="1" ht="24.75" customHeight="1">
      <c r="F70" s="4"/>
      <c r="G70" s="9"/>
      <c r="H70" s="6"/>
      <c r="I70" s="529" t="s">
        <v>528</v>
      </c>
      <c r="J70" s="516" t="s">
        <v>529</v>
      </c>
    </row>
    <row r="71" spans="6:10" customFormat="1" ht="24.75" customHeight="1">
      <c r="F71" s="4"/>
      <c r="G71" s="9"/>
      <c r="H71" s="6"/>
      <c r="I71" s="562" t="s">
        <v>454</v>
      </c>
      <c r="J71" s="564" t="s">
        <v>455</v>
      </c>
    </row>
    <row r="72" spans="6:10" customFormat="1" ht="24.75" customHeight="1">
      <c r="F72" s="4"/>
      <c r="G72" s="9"/>
      <c r="H72" s="6"/>
      <c r="I72" s="8" t="s">
        <v>307</v>
      </c>
      <c r="J72" s="567" t="s">
        <v>306</v>
      </c>
    </row>
    <row r="73" spans="6:10" customFormat="1" ht="24.75" customHeight="1">
      <c r="F73" s="4"/>
      <c r="G73" s="9"/>
      <c r="H73" s="6"/>
      <c r="I73" s="8" t="s">
        <v>371</v>
      </c>
      <c r="J73" s="567" t="s">
        <v>370</v>
      </c>
    </row>
    <row r="74" spans="6:10" customFormat="1" ht="24.75" customHeight="1">
      <c r="F74" s="4"/>
      <c r="G74" s="9"/>
      <c r="H74" s="6"/>
      <c r="I74" s="529" t="s">
        <v>530</v>
      </c>
      <c r="J74" s="516" t="s">
        <v>511</v>
      </c>
    </row>
    <row r="75" spans="6:10" customFormat="1" ht="24.75" customHeight="1">
      <c r="F75" s="4"/>
      <c r="G75" s="9"/>
      <c r="H75" s="6"/>
      <c r="I75" s="529" t="s">
        <v>498</v>
      </c>
      <c r="J75" s="516" t="s">
        <v>499</v>
      </c>
    </row>
    <row r="76" spans="6:10" customFormat="1" ht="24.75" customHeight="1">
      <c r="F76" s="4"/>
      <c r="G76" s="9"/>
      <c r="H76" s="6"/>
      <c r="I76" s="529" t="s">
        <v>432</v>
      </c>
      <c r="J76" s="516" t="s">
        <v>328</v>
      </c>
    </row>
    <row r="77" spans="6:10" customFormat="1" ht="24.75" customHeight="1">
      <c r="F77" s="4"/>
      <c r="G77" s="9"/>
      <c r="H77" s="6"/>
      <c r="I77" s="562" t="s">
        <v>459</v>
      </c>
      <c r="J77" s="564" t="s">
        <v>460</v>
      </c>
    </row>
    <row r="78" spans="6:10" customFormat="1" ht="24.75" customHeight="1">
      <c r="F78" s="4"/>
      <c r="G78" s="9"/>
      <c r="H78" s="6"/>
      <c r="I78" s="529" t="s">
        <v>390</v>
      </c>
      <c r="J78" s="567" t="s">
        <v>391</v>
      </c>
    </row>
    <row r="79" spans="6:10" customFormat="1" ht="24.75" customHeight="1">
      <c r="F79" s="4"/>
      <c r="G79" s="9"/>
      <c r="H79" s="6"/>
      <c r="I79" s="529" t="s">
        <v>531</v>
      </c>
      <c r="J79" s="516" t="s">
        <v>532</v>
      </c>
    </row>
    <row r="80" spans="6:10" customFormat="1" ht="24.75" customHeight="1">
      <c r="F80" s="4"/>
      <c r="G80" s="9"/>
      <c r="H80" s="6"/>
      <c r="I80" s="529" t="s">
        <v>318</v>
      </c>
      <c r="J80" s="516" t="s">
        <v>319</v>
      </c>
    </row>
    <row r="81" spans="6:10" customFormat="1" ht="24.75" customHeight="1">
      <c r="F81" s="4"/>
      <c r="G81" s="9"/>
      <c r="H81" s="6"/>
      <c r="I81" s="529" t="s">
        <v>533</v>
      </c>
      <c r="J81" s="516" t="s">
        <v>534</v>
      </c>
    </row>
    <row r="82" spans="6:10" customFormat="1" ht="24.75" customHeight="1">
      <c r="F82" s="4"/>
      <c r="G82" s="9"/>
      <c r="H82" s="6"/>
      <c r="I82" s="529" t="s">
        <v>320</v>
      </c>
      <c r="J82" s="516" t="s">
        <v>321</v>
      </c>
    </row>
    <row r="83" spans="6:10" customFormat="1" ht="24.75" customHeight="1">
      <c r="F83" s="4"/>
      <c r="G83" s="9"/>
      <c r="H83" s="6"/>
      <c r="I83" s="529" t="s">
        <v>446</v>
      </c>
      <c r="J83" s="516" t="s">
        <v>321</v>
      </c>
    </row>
    <row r="84" spans="6:10" customFormat="1" ht="24.75" customHeight="1">
      <c r="F84" s="4"/>
      <c r="G84" s="9"/>
      <c r="H84" s="6"/>
      <c r="I84" s="529" t="s">
        <v>394</v>
      </c>
      <c r="J84" s="567" t="s">
        <v>306</v>
      </c>
    </row>
    <row r="85" spans="6:10" customFormat="1" ht="24.75" customHeight="1">
      <c r="F85" s="4"/>
      <c r="G85" s="9"/>
      <c r="H85" s="6"/>
      <c r="I85" s="529" t="s">
        <v>392</v>
      </c>
      <c r="J85" s="516" t="s">
        <v>319</v>
      </c>
    </row>
    <row r="86" spans="6:10" customFormat="1" ht="24.75" customHeight="1">
      <c r="F86" s="4"/>
      <c r="G86" s="9"/>
      <c r="H86" s="6"/>
      <c r="I86" s="529" t="s">
        <v>535</v>
      </c>
      <c r="J86" s="516" t="s">
        <v>536</v>
      </c>
    </row>
    <row r="87" spans="6:10" customFormat="1" ht="24.75" customHeight="1">
      <c r="F87" s="4"/>
      <c r="G87" s="9"/>
      <c r="H87" s="6"/>
      <c r="I87" s="529" t="s">
        <v>301</v>
      </c>
      <c r="J87" s="567" t="s">
        <v>302</v>
      </c>
    </row>
    <row r="88" spans="6:10" customFormat="1" ht="24.75" customHeight="1">
      <c r="F88" s="4"/>
      <c r="G88" s="9"/>
      <c r="H88" s="6"/>
      <c r="I88" s="529" t="s">
        <v>375</v>
      </c>
      <c r="J88" s="516" t="s">
        <v>376</v>
      </c>
    </row>
    <row r="89" spans="6:10" customFormat="1" ht="24.75" customHeight="1">
      <c r="F89" s="4"/>
      <c r="G89" s="9"/>
      <c r="H89" s="6"/>
      <c r="I89" s="529" t="s">
        <v>537</v>
      </c>
      <c r="J89" s="516" t="s">
        <v>538</v>
      </c>
    </row>
    <row r="90" spans="6:10" customFormat="1" ht="24.75" customHeight="1">
      <c r="F90" s="4"/>
      <c r="G90" s="9"/>
      <c r="H90" s="6"/>
      <c r="I90" s="529" t="s">
        <v>539</v>
      </c>
      <c r="J90" s="516" t="s">
        <v>494</v>
      </c>
    </row>
    <row r="91" spans="6:10" customFormat="1" ht="24.75" customHeight="1">
      <c r="F91" s="4"/>
      <c r="G91" s="9"/>
      <c r="H91" s="6"/>
      <c r="I91" s="529" t="s">
        <v>540</v>
      </c>
      <c r="J91" s="518" t="s">
        <v>541</v>
      </c>
    </row>
    <row r="92" spans="6:10" customFormat="1" ht="24.75" customHeight="1">
      <c r="F92" s="4"/>
      <c r="G92" s="9"/>
      <c r="H92" s="6"/>
      <c r="I92" s="529" t="s">
        <v>377</v>
      </c>
      <c r="J92" s="516" t="s">
        <v>314</v>
      </c>
    </row>
    <row r="93" spans="6:10" customFormat="1" ht="24.75" customHeight="1">
      <c r="F93" s="4"/>
      <c r="G93" s="9"/>
      <c r="H93" s="6"/>
      <c r="I93" s="529" t="s">
        <v>542</v>
      </c>
      <c r="J93" s="516" t="s">
        <v>543</v>
      </c>
    </row>
    <row r="94" spans="6:10" customFormat="1" ht="24.75" customHeight="1">
      <c r="F94" s="4"/>
      <c r="G94" s="9"/>
      <c r="H94" s="6"/>
      <c r="I94" s="529" t="s">
        <v>544</v>
      </c>
      <c r="J94" s="516" t="s">
        <v>545</v>
      </c>
    </row>
    <row r="95" spans="6:10" customFormat="1" ht="24.75" customHeight="1">
      <c r="F95" s="4"/>
      <c r="G95" s="9"/>
      <c r="H95" s="6"/>
      <c r="I95" s="529" t="s">
        <v>395</v>
      </c>
      <c r="J95" s="571" t="s">
        <v>396</v>
      </c>
    </row>
    <row r="96" spans="6:10" customFormat="1" ht="24.75" customHeight="1">
      <c r="F96" s="4"/>
      <c r="G96" s="9"/>
      <c r="H96" s="6"/>
      <c r="I96" s="529" t="s">
        <v>397</v>
      </c>
      <c r="J96" s="563" t="s">
        <v>398</v>
      </c>
    </row>
    <row r="97" spans="6:10" customFormat="1" ht="24.75" customHeight="1">
      <c r="F97" s="4"/>
      <c r="G97" s="9"/>
      <c r="H97" s="6"/>
      <c r="I97" s="529" t="s">
        <v>546</v>
      </c>
      <c r="J97" s="516" t="s">
        <v>336</v>
      </c>
    </row>
    <row r="98" spans="6:10" customFormat="1" ht="24.75" customHeight="1">
      <c r="F98" s="4"/>
      <c r="G98" s="9"/>
      <c r="H98" s="6"/>
      <c r="I98" s="529" t="s">
        <v>547</v>
      </c>
      <c r="J98" s="516" t="s">
        <v>336</v>
      </c>
    </row>
    <row r="99" spans="6:10" customFormat="1" ht="24.75" customHeight="1">
      <c r="F99" s="4"/>
      <c r="G99" s="9"/>
      <c r="H99" s="6"/>
      <c r="I99" s="529" t="s">
        <v>548</v>
      </c>
      <c r="J99" s="516" t="s">
        <v>336</v>
      </c>
    </row>
    <row r="100" spans="6:10" customFormat="1" ht="24.75" customHeight="1">
      <c r="F100" s="4"/>
      <c r="G100" s="9"/>
      <c r="H100" s="6"/>
      <c r="I100" s="529" t="s">
        <v>357</v>
      </c>
      <c r="J100" s="516" t="s">
        <v>308</v>
      </c>
    </row>
    <row r="101" spans="6:10" customFormat="1" ht="24.75" customHeight="1">
      <c r="F101" s="4"/>
      <c r="G101" s="9"/>
      <c r="H101" s="6"/>
      <c r="I101" s="529" t="s">
        <v>461</v>
      </c>
      <c r="J101" s="516" t="s">
        <v>462</v>
      </c>
    </row>
    <row r="102" spans="6:10" customFormat="1" ht="24.75" customHeight="1">
      <c r="F102" s="4"/>
      <c r="G102" s="9"/>
      <c r="H102" s="6"/>
      <c r="I102" s="529" t="s">
        <v>549</v>
      </c>
      <c r="J102" s="516" t="s">
        <v>550</v>
      </c>
    </row>
    <row r="103" spans="6:10" customFormat="1" ht="24.75" customHeight="1">
      <c r="F103" s="4"/>
      <c r="G103" s="9"/>
      <c r="H103" s="6"/>
      <c r="I103" s="529" t="s">
        <v>551</v>
      </c>
      <c r="J103" s="516" t="s">
        <v>552</v>
      </c>
    </row>
    <row r="104" spans="6:10" customFormat="1" ht="24.75" customHeight="1">
      <c r="F104" s="4"/>
      <c r="G104" s="9"/>
      <c r="H104" s="6"/>
      <c r="I104" s="529" t="s">
        <v>553</v>
      </c>
      <c r="J104" s="516" t="s">
        <v>554</v>
      </c>
    </row>
    <row r="105" spans="6:10" customFormat="1" ht="24.75" customHeight="1">
      <c r="F105" s="4"/>
      <c r="G105" s="9"/>
      <c r="H105" s="6"/>
      <c r="I105" s="529" t="s">
        <v>555</v>
      </c>
      <c r="J105" s="516" t="s">
        <v>554</v>
      </c>
    </row>
    <row r="106" spans="6:10" customFormat="1" ht="24.75" customHeight="1">
      <c r="F106" s="4"/>
      <c r="G106" s="9"/>
      <c r="H106" s="6"/>
      <c r="I106" s="529" t="s">
        <v>556</v>
      </c>
      <c r="J106" s="516" t="s">
        <v>557</v>
      </c>
    </row>
    <row r="107" spans="6:10" customFormat="1" ht="24.75" customHeight="1">
      <c r="F107" s="4"/>
      <c r="G107" s="9"/>
      <c r="H107" s="6"/>
      <c r="I107" s="529" t="s">
        <v>331</v>
      </c>
      <c r="J107" s="516" t="s">
        <v>332</v>
      </c>
    </row>
    <row r="108" spans="6:10" customFormat="1" ht="24.75" customHeight="1">
      <c r="F108" s="4"/>
      <c r="G108" s="9"/>
      <c r="H108" s="6"/>
      <c r="I108" s="529" t="s">
        <v>558</v>
      </c>
      <c r="J108" s="518" t="s">
        <v>610</v>
      </c>
    </row>
    <row r="109" spans="6:10" customFormat="1" ht="24.75" customHeight="1">
      <c r="F109" s="4"/>
      <c r="G109" s="9"/>
      <c r="H109" s="6"/>
      <c r="I109" s="529" t="s">
        <v>471</v>
      </c>
      <c r="J109" s="516" t="s">
        <v>472</v>
      </c>
    </row>
    <row r="110" spans="6:10" customFormat="1" ht="24.75" customHeight="1">
      <c r="F110" s="4"/>
      <c r="G110" s="9"/>
      <c r="H110" s="6"/>
      <c r="I110" s="529" t="s">
        <v>309</v>
      </c>
      <c r="J110" s="516" t="s">
        <v>308</v>
      </c>
    </row>
    <row r="111" spans="6:10" customFormat="1" ht="24.75" customHeight="1">
      <c r="F111" s="4"/>
      <c r="G111" s="9"/>
      <c r="H111" s="6"/>
      <c r="I111" s="529" t="s">
        <v>559</v>
      </c>
      <c r="J111" s="516" t="s">
        <v>560</v>
      </c>
    </row>
    <row r="112" spans="6:10" customFormat="1" ht="24.75" customHeight="1">
      <c r="F112" s="4"/>
      <c r="G112" s="9"/>
      <c r="H112" s="6"/>
      <c r="I112" s="529" t="s">
        <v>323</v>
      </c>
      <c r="J112" s="516" t="s">
        <v>321</v>
      </c>
    </row>
    <row r="113" spans="6:10" customFormat="1" ht="24.75" customHeight="1">
      <c r="F113" s="4"/>
      <c r="G113" s="9"/>
      <c r="H113" s="6"/>
      <c r="I113" s="529" t="s">
        <v>563</v>
      </c>
      <c r="J113" s="516" t="s">
        <v>562</v>
      </c>
    </row>
    <row r="114" spans="6:10" customFormat="1" ht="24.75" customHeight="1">
      <c r="F114" s="4"/>
      <c r="G114" s="9"/>
      <c r="H114" s="6"/>
      <c r="I114" s="529" t="s">
        <v>561</v>
      </c>
      <c r="J114" s="516" t="s">
        <v>562</v>
      </c>
    </row>
    <row r="115" spans="6:10" customFormat="1" ht="24.75" customHeight="1">
      <c r="F115" s="4"/>
      <c r="G115" s="9"/>
      <c r="H115" s="6"/>
      <c r="I115" s="529" t="s">
        <v>452</v>
      </c>
      <c r="J115" s="516" t="s">
        <v>338</v>
      </c>
    </row>
    <row r="116" spans="6:10" customFormat="1" ht="24.75" customHeight="1">
      <c r="F116" s="4"/>
      <c r="G116" s="9"/>
      <c r="H116" s="6"/>
      <c r="I116" s="529" t="s">
        <v>564</v>
      </c>
      <c r="J116" s="516" t="s">
        <v>562</v>
      </c>
    </row>
    <row r="117" spans="6:10" customFormat="1" ht="24.75" customHeight="1">
      <c r="F117" s="4"/>
      <c r="G117" s="9"/>
      <c r="H117" s="6"/>
      <c r="I117" s="529" t="s">
        <v>565</v>
      </c>
      <c r="J117" s="516" t="s">
        <v>566</v>
      </c>
    </row>
    <row r="118" spans="6:10" customFormat="1" ht="24.75" customHeight="1">
      <c r="F118" s="4"/>
      <c r="G118" s="9"/>
      <c r="H118" s="6"/>
      <c r="I118" s="562" t="s">
        <v>444</v>
      </c>
      <c r="J118" s="564" t="s">
        <v>445</v>
      </c>
    </row>
    <row r="119" spans="6:10" customFormat="1" ht="24.75" customHeight="1">
      <c r="F119" s="4"/>
      <c r="G119" s="9"/>
      <c r="H119" s="6"/>
      <c r="I119" s="562" t="s">
        <v>457</v>
      </c>
      <c r="J119" s="564" t="s">
        <v>445</v>
      </c>
    </row>
    <row r="120" spans="6:10" customFormat="1" ht="24.75" customHeight="1">
      <c r="F120" s="4"/>
      <c r="G120" s="9"/>
      <c r="H120" s="6"/>
      <c r="I120" s="529" t="s">
        <v>569</v>
      </c>
      <c r="J120" s="516" t="s">
        <v>570</v>
      </c>
    </row>
    <row r="121" spans="6:10" customFormat="1" ht="24.75" customHeight="1">
      <c r="F121" s="4"/>
      <c r="G121" s="9"/>
      <c r="H121" s="6"/>
      <c r="I121" s="562" t="s">
        <v>436</v>
      </c>
      <c r="J121" s="564" t="s">
        <v>434</v>
      </c>
    </row>
    <row r="122" spans="6:10" customFormat="1" ht="24.75" customHeight="1">
      <c r="F122" s="4"/>
      <c r="G122" s="9"/>
      <c r="H122" s="6"/>
      <c r="I122" s="529" t="s">
        <v>441</v>
      </c>
      <c r="J122" s="516" t="s">
        <v>326</v>
      </c>
    </row>
    <row r="123" spans="6:10" customFormat="1" ht="24.75" customHeight="1">
      <c r="F123" s="4"/>
      <c r="G123" s="9"/>
      <c r="H123" s="6"/>
      <c r="I123" s="529" t="s">
        <v>368</v>
      </c>
      <c r="J123" s="567" t="s">
        <v>306</v>
      </c>
    </row>
    <row r="124" spans="6:10" customFormat="1" ht="24.75" customHeight="1">
      <c r="F124" s="4"/>
      <c r="G124" s="9"/>
      <c r="H124" s="6"/>
      <c r="I124" s="529" t="s">
        <v>571</v>
      </c>
      <c r="J124" s="516" t="s">
        <v>572</v>
      </c>
    </row>
    <row r="125" spans="6:10" customFormat="1" ht="24.75" customHeight="1">
      <c r="F125" s="4"/>
      <c r="G125" s="9"/>
      <c r="H125" s="6"/>
      <c r="I125" s="529" t="s">
        <v>573</v>
      </c>
      <c r="J125" s="516" t="s">
        <v>574</v>
      </c>
    </row>
    <row r="126" spans="6:10" customFormat="1" ht="24.75" customHeight="1">
      <c r="F126" s="4"/>
      <c r="G126" s="9"/>
      <c r="H126" s="6"/>
      <c r="I126" s="562" t="s">
        <v>453</v>
      </c>
      <c r="J126" s="564" t="s">
        <v>420</v>
      </c>
    </row>
    <row r="127" spans="6:10" customFormat="1" ht="24.75" customHeight="1">
      <c r="F127" s="4"/>
      <c r="G127" s="9"/>
      <c r="H127" s="6"/>
      <c r="I127" s="529" t="s">
        <v>399</v>
      </c>
      <c r="J127" s="518" t="s">
        <v>608</v>
      </c>
    </row>
    <row r="128" spans="6:10" customFormat="1" ht="24.75" customHeight="1">
      <c r="F128" s="4"/>
      <c r="G128" s="9"/>
      <c r="H128" s="6"/>
      <c r="I128" s="529" t="s">
        <v>374</v>
      </c>
      <c r="J128" s="516" t="s">
        <v>342</v>
      </c>
    </row>
    <row r="129" spans="6:10" customFormat="1" ht="24.75" customHeight="1">
      <c r="F129" s="4"/>
      <c r="G129" s="9"/>
      <c r="H129" s="6"/>
      <c r="I129" s="529" t="s">
        <v>443</v>
      </c>
      <c r="J129" s="516" t="s">
        <v>326</v>
      </c>
    </row>
    <row r="130" spans="6:10" customFormat="1" ht="24.75" customHeight="1">
      <c r="F130" s="4"/>
      <c r="G130" s="9"/>
      <c r="H130" s="6"/>
      <c r="I130" s="529" t="s">
        <v>339</v>
      </c>
      <c r="J130" s="516" t="s">
        <v>340</v>
      </c>
    </row>
    <row r="131" spans="6:10" customFormat="1" ht="24.75" customHeight="1">
      <c r="F131" s="4"/>
      <c r="G131" s="9"/>
      <c r="H131" s="6"/>
      <c r="I131" s="529" t="s">
        <v>431</v>
      </c>
      <c r="J131" s="516" t="s">
        <v>328</v>
      </c>
    </row>
    <row r="132" spans="6:10" customFormat="1" ht="24.75" customHeight="1">
      <c r="F132" s="4"/>
      <c r="G132" s="9"/>
      <c r="H132" s="6"/>
      <c r="I132" s="562" t="s">
        <v>439</v>
      </c>
      <c r="J132" s="564" t="s">
        <v>440</v>
      </c>
    </row>
    <row r="133" spans="6:10" customFormat="1" ht="24.75" customHeight="1">
      <c r="F133" s="4"/>
      <c r="G133" s="9"/>
      <c r="H133" s="6"/>
      <c r="I133" s="529" t="s">
        <v>400</v>
      </c>
      <c r="J133" s="571" t="s">
        <v>401</v>
      </c>
    </row>
    <row r="134" spans="6:10" customFormat="1" ht="24.75" customHeight="1">
      <c r="F134" s="4"/>
      <c r="G134" s="9"/>
      <c r="H134" s="6"/>
      <c r="I134" s="562" t="s">
        <v>435</v>
      </c>
      <c r="J134" s="564" t="s">
        <v>434</v>
      </c>
    </row>
    <row r="135" spans="6:10" customFormat="1" ht="24.75" customHeight="1">
      <c r="F135" s="4"/>
      <c r="G135" s="9"/>
      <c r="H135" s="6"/>
      <c r="I135" s="529" t="s">
        <v>303</v>
      </c>
      <c r="J135" s="567" t="s">
        <v>304</v>
      </c>
    </row>
    <row r="136" spans="6:10" customFormat="1" ht="24.75" customHeight="1">
      <c r="F136" s="4"/>
      <c r="G136" s="9"/>
      <c r="H136" s="6"/>
      <c r="I136" s="529" t="s">
        <v>373</v>
      </c>
      <c r="J136" s="516" t="s">
        <v>342</v>
      </c>
    </row>
    <row r="137" spans="6:10" customFormat="1" ht="24.75" customHeight="1">
      <c r="F137" s="4"/>
      <c r="G137" s="9"/>
      <c r="H137" s="6"/>
      <c r="I137" s="562" t="s">
        <v>427</v>
      </c>
      <c r="J137" s="564" t="s">
        <v>430</v>
      </c>
    </row>
    <row r="138" spans="6:10" customFormat="1" ht="24.75" customHeight="1">
      <c r="F138" s="4"/>
      <c r="G138" s="9"/>
      <c r="H138" s="6"/>
      <c r="I138" s="562" t="s">
        <v>428</v>
      </c>
      <c r="J138" s="564" t="s">
        <v>430</v>
      </c>
    </row>
    <row r="139" spans="6:10" customFormat="1" ht="24.75" customHeight="1">
      <c r="F139" s="4"/>
      <c r="G139" s="9"/>
      <c r="H139" s="6"/>
      <c r="I139" s="562" t="s">
        <v>429</v>
      </c>
      <c r="J139" s="564" t="s">
        <v>430</v>
      </c>
    </row>
    <row r="140" spans="6:10" customFormat="1" ht="24.75" customHeight="1">
      <c r="F140" s="4"/>
      <c r="G140" s="9"/>
      <c r="H140" s="6"/>
      <c r="I140" s="529" t="s">
        <v>327</v>
      </c>
      <c r="J140" s="516" t="s">
        <v>328</v>
      </c>
    </row>
    <row r="141" spans="6:10" customFormat="1" ht="24.75" customHeight="1">
      <c r="F141" s="4"/>
      <c r="G141" s="9"/>
      <c r="H141" s="6"/>
      <c r="I141" s="529" t="s">
        <v>575</v>
      </c>
      <c r="J141" s="516" t="s">
        <v>576</v>
      </c>
    </row>
    <row r="142" spans="6:10" customFormat="1" ht="24.75" customHeight="1">
      <c r="F142" s="4"/>
      <c r="G142" s="9"/>
      <c r="H142" s="6"/>
      <c r="I142" s="529" t="s">
        <v>402</v>
      </c>
      <c r="J142" s="571" t="s">
        <v>403</v>
      </c>
    </row>
    <row r="143" spans="6:10" customFormat="1" ht="24.75" customHeight="1">
      <c r="F143" s="4"/>
      <c r="G143" s="9"/>
      <c r="H143" s="6"/>
      <c r="I143" s="529" t="s">
        <v>341</v>
      </c>
      <c r="J143" s="516" t="s">
        <v>342</v>
      </c>
    </row>
    <row r="144" spans="6:10" customFormat="1" ht="24.75" customHeight="1">
      <c r="F144" s="4"/>
      <c r="G144" s="9"/>
      <c r="H144" s="6"/>
      <c r="I144" s="562" t="s">
        <v>438</v>
      </c>
      <c r="J144" s="564" t="s">
        <v>434</v>
      </c>
    </row>
    <row r="145" spans="9:10" customFormat="1" ht="24.75" customHeight="1">
      <c r="I145" s="529" t="s">
        <v>305</v>
      </c>
      <c r="J145" s="567" t="s">
        <v>306</v>
      </c>
    </row>
    <row r="146" spans="9:10" customFormat="1" ht="24.75" customHeight="1">
      <c r="I146" s="529" t="s">
        <v>442</v>
      </c>
      <c r="J146" s="516" t="s">
        <v>326</v>
      </c>
    </row>
    <row r="147" spans="9:10" customFormat="1" ht="24.75" customHeight="1">
      <c r="I147" s="529" t="s">
        <v>577</v>
      </c>
      <c r="J147" s="516" t="s">
        <v>570</v>
      </c>
    </row>
    <row r="148" spans="9:10" customFormat="1" ht="24.75" customHeight="1">
      <c r="I148" s="529" t="s">
        <v>578</v>
      </c>
      <c r="J148" s="516" t="s">
        <v>579</v>
      </c>
    </row>
    <row r="149" spans="9:10" customFormat="1" ht="24.75" customHeight="1">
      <c r="I149" s="529" t="s">
        <v>580</v>
      </c>
      <c r="J149" s="518" t="s">
        <v>387</v>
      </c>
    </row>
    <row r="150" spans="9:10" customFormat="1" ht="24.75" customHeight="1">
      <c r="I150" s="529" t="s">
        <v>581</v>
      </c>
      <c r="J150" s="516" t="s">
        <v>579</v>
      </c>
    </row>
    <row r="151" spans="9:10" customFormat="1" ht="24.75" customHeight="1">
      <c r="I151" s="529" t="s">
        <v>372</v>
      </c>
      <c r="J151" s="516" t="s">
        <v>319</v>
      </c>
    </row>
    <row r="152" spans="9:10" customFormat="1" ht="24.75" customHeight="1">
      <c r="I152" s="529" t="s">
        <v>358</v>
      </c>
      <c r="J152" s="516" t="s">
        <v>359</v>
      </c>
    </row>
    <row r="153" spans="9:10" customFormat="1" ht="24.75" customHeight="1">
      <c r="I153" s="529" t="s">
        <v>404</v>
      </c>
      <c r="J153" s="516" t="s">
        <v>405</v>
      </c>
    </row>
    <row r="154" spans="9:10" customFormat="1" ht="24.75" customHeight="1">
      <c r="I154" s="529" t="s">
        <v>406</v>
      </c>
      <c r="J154" s="516" t="s">
        <v>407</v>
      </c>
    </row>
    <row r="155" spans="9:10" customFormat="1" ht="24.75" customHeight="1">
      <c r="I155" s="529" t="s">
        <v>582</v>
      </c>
      <c r="J155" s="518" t="s">
        <v>583</v>
      </c>
    </row>
    <row r="156" spans="9:10" customFormat="1" ht="24.75" customHeight="1">
      <c r="I156" s="529" t="s">
        <v>360</v>
      </c>
      <c r="J156" s="567" t="s">
        <v>361</v>
      </c>
    </row>
    <row r="157" spans="9:10" customFormat="1" ht="24.75" customHeight="1">
      <c r="I157" s="562" t="s">
        <v>421</v>
      </c>
      <c r="J157" s="564" t="s">
        <v>448</v>
      </c>
    </row>
    <row r="158" spans="9:10" customFormat="1" ht="24.75" customHeight="1">
      <c r="I158" s="529" t="s">
        <v>410</v>
      </c>
      <c r="J158" s="516" t="s">
        <v>411</v>
      </c>
    </row>
    <row r="159" spans="9:10" customFormat="1" ht="24.75" customHeight="1">
      <c r="I159" s="529" t="s">
        <v>366</v>
      </c>
      <c r="J159" s="516" t="s">
        <v>367</v>
      </c>
    </row>
    <row r="160" spans="9:10" customFormat="1" ht="24.75" customHeight="1">
      <c r="I160" s="529" t="s">
        <v>408</v>
      </c>
      <c r="J160" s="567" t="s">
        <v>306</v>
      </c>
    </row>
    <row r="161" spans="9:10" customFormat="1" ht="24.75" customHeight="1">
      <c r="I161" s="529" t="s">
        <v>584</v>
      </c>
      <c r="J161" s="516" t="s">
        <v>585</v>
      </c>
    </row>
    <row r="162" spans="9:10" customFormat="1" ht="24.75" customHeight="1">
      <c r="I162" s="529" t="s">
        <v>586</v>
      </c>
      <c r="J162" s="516" t="s">
        <v>587</v>
      </c>
    </row>
    <row r="163" spans="9:10" customFormat="1" ht="24.75" customHeight="1">
      <c r="I163" s="529" t="s">
        <v>464</v>
      </c>
      <c r="J163" s="516" t="s">
        <v>465</v>
      </c>
    </row>
    <row r="164" spans="9:10" customFormat="1" ht="24.75" customHeight="1">
      <c r="I164" s="529" t="s">
        <v>588</v>
      </c>
      <c r="J164" s="516" t="s">
        <v>589</v>
      </c>
    </row>
    <row r="165" spans="9:10" customFormat="1" ht="24.75" customHeight="1">
      <c r="I165" s="529" t="s">
        <v>590</v>
      </c>
      <c r="J165" s="516" t="s">
        <v>591</v>
      </c>
    </row>
    <row r="166" spans="9:10" customFormat="1" ht="24.75" customHeight="1">
      <c r="I166" s="529" t="s">
        <v>592</v>
      </c>
      <c r="J166" s="516" t="s">
        <v>593</v>
      </c>
    </row>
    <row r="167" spans="9:10" customFormat="1" ht="24.75" customHeight="1">
      <c r="I167" s="529" t="s">
        <v>594</v>
      </c>
      <c r="J167" s="516" t="s">
        <v>595</v>
      </c>
    </row>
    <row r="168" spans="9:10" customFormat="1" ht="24.75" customHeight="1">
      <c r="I168" s="529" t="s">
        <v>596</v>
      </c>
      <c r="J168" s="516" t="s">
        <v>597</v>
      </c>
    </row>
    <row r="169" spans="9:10" customFormat="1" ht="24.75" customHeight="1">
      <c r="I169" s="529" t="s">
        <v>598</v>
      </c>
      <c r="J169" s="516" t="s">
        <v>511</v>
      </c>
    </row>
    <row r="170" spans="9:10" customFormat="1" ht="24.75" customHeight="1">
      <c r="I170" s="529" t="s">
        <v>599</v>
      </c>
      <c r="J170" s="516" t="s">
        <v>600</v>
      </c>
    </row>
    <row r="171" spans="9:10" customFormat="1" ht="24.75" customHeight="1">
      <c r="I171" s="529" t="s">
        <v>313</v>
      </c>
      <c r="J171" s="516" t="s">
        <v>314</v>
      </c>
    </row>
    <row r="172" spans="9:10" customFormat="1" ht="24.75" customHeight="1">
      <c r="I172" s="529" t="s">
        <v>337</v>
      </c>
      <c r="J172" s="516" t="s">
        <v>338</v>
      </c>
    </row>
    <row r="173" spans="9:10" customFormat="1" ht="24.75" customHeight="1">
      <c r="I173" s="529" t="s">
        <v>458</v>
      </c>
      <c r="J173" s="516" t="s">
        <v>338</v>
      </c>
    </row>
    <row r="174" spans="9:10" customFormat="1" ht="24.75" customHeight="1">
      <c r="I174" s="529" t="s">
        <v>412</v>
      </c>
      <c r="J174" s="516" t="s">
        <v>338</v>
      </c>
    </row>
    <row r="175" spans="9:10" customFormat="1" ht="24.75" customHeight="1">
      <c r="I175" s="529" t="s">
        <v>601</v>
      </c>
      <c r="J175" s="516" t="s">
        <v>602</v>
      </c>
    </row>
    <row r="176" spans="9:10" customFormat="1" ht="24.75" customHeight="1">
      <c r="I176" s="529" t="s">
        <v>603</v>
      </c>
      <c r="J176" s="516" t="s">
        <v>602</v>
      </c>
    </row>
    <row r="177" spans="9:10" customFormat="1" ht="24.75" customHeight="1">
      <c r="I177" s="529" t="s">
        <v>413</v>
      </c>
      <c r="J177" s="516" t="s">
        <v>414</v>
      </c>
    </row>
    <row r="178" spans="9:10" customFormat="1" ht="24.75" customHeight="1">
      <c r="I178" s="529" t="s">
        <v>415</v>
      </c>
      <c r="J178" s="563" t="s">
        <v>416</v>
      </c>
    </row>
    <row r="179" spans="9:10" customFormat="1" ht="24.75" customHeight="1">
      <c r="I179" s="529" t="s">
        <v>604</v>
      </c>
      <c r="J179" s="516" t="s">
        <v>574</v>
      </c>
    </row>
    <row r="180" spans="9:10" customFormat="1" ht="24.75" customHeight="1">
      <c r="I180" s="529" t="s">
        <v>605</v>
      </c>
      <c r="J180" s="518" t="s">
        <v>606</v>
      </c>
    </row>
    <row r="181" spans="9:10" customFormat="1" ht="24.75" customHeight="1">
      <c r="I181" s="529" t="s">
        <v>330</v>
      </c>
      <c r="J181" s="516" t="s">
        <v>308</v>
      </c>
    </row>
    <row r="182" spans="9:10" customFormat="1" ht="24.75" customHeight="1">
      <c r="I182" s="529" t="s">
        <v>315</v>
      </c>
      <c r="J182" s="516" t="s">
        <v>314</v>
      </c>
    </row>
    <row r="183" spans="9:10" customFormat="1" ht="24.75" customHeight="1">
      <c r="I183" s="529" t="s">
        <v>378</v>
      </c>
      <c r="J183" s="516" t="s">
        <v>379</v>
      </c>
    </row>
    <row r="184" spans="9:10" customFormat="1" ht="24.75" customHeight="1">
      <c r="I184" s="4"/>
      <c r="J184" s="9"/>
    </row>
    <row r="185" spans="9:10" customFormat="1" ht="24.75" customHeight="1">
      <c r="I185" s="4"/>
      <c r="J185" s="9"/>
    </row>
  </sheetData>
  <sortState xmlns:xlrd2="http://schemas.microsoft.com/office/spreadsheetml/2017/richdata2" ref="I4:J185">
    <sortCondition ref="I4:I185"/>
  </sortState>
  <mergeCells count="18">
    <mergeCell ref="F20:F24"/>
    <mergeCell ref="A3:B3"/>
    <mergeCell ref="C3:D3"/>
    <mergeCell ref="F14:F18"/>
    <mergeCell ref="F7:F8"/>
    <mergeCell ref="F4:F6"/>
    <mergeCell ref="C4:C5"/>
    <mergeCell ref="C6:C8"/>
    <mergeCell ref="A4:A19"/>
    <mergeCell ref="A20:A22"/>
    <mergeCell ref="B17:B19"/>
    <mergeCell ref="B14:B16"/>
    <mergeCell ref="B10:B13"/>
    <mergeCell ref="B4:B9"/>
    <mergeCell ref="F9:F11"/>
    <mergeCell ref="F12:F13"/>
    <mergeCell ref="A1:G1"/>
    <mergeCell ref="I1:J2"/>
  </mergeCells>
  <phoneticPr fontId="67" type="noConversion"/>
  <pageMargins left="0.39347222447395325" right="0.39347222447395325" top="0.39347222447395325" bottom="0.39347222447395325" header="0.39347222447395325" footer="0.39347222447395325"/>
  <pageSetup paperSize="9" scale="77" fitToHeight="0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"/>
  <sheetViews>
    <sheetView workbookViewId="0">
      <selection sqref="A1:P5"/>
    </sheetView>
  </sheetViews>
  <sheetFormatPr defaultRowHeight="13.5"/>
  <cols>
    <col min="1" max="3" width="8.88671875" style="5"/>
    <col min="4" max="4" width="8.88671875" style="4"/>
    <col min="5" max="6" width="8.88671875" style="6"/>
    <col min="7" max="7" width="8.88671875" style="4"/>
    <col min="8" max="8" width="8.88671875" style="6"/>
    <col min="9" max="9" width="8.88671875" style="4"/>
    <col min="10" max="10" width="8.88671875" style="9"/>
    <col min="11" max="11" width="8.88671875" style="6"/>
    <col min="12" max="12" width="8.88671875" style="4"/>
    <col min="13" max="13" width="8.88671875" style="9"/>
    <col min="14" max="14" width="8.88671875" style="6"/>
  </cols>
  <sheetData>
    <row r="1" spans="1:16">
      <c r="A1" s="791" t="s">
        <v>614</v>
      </c>
      <c r="B1" s="792"/>
      <c r="C1" s="792"/>
      <c r="D1" s="792"/>
      <c r="E1" s="792"/>
      <c r="F1" s="792"/>
      <c r="G1" s="792"/>
      <c r="H1" s="792"/>
      <c r="I1" s="792"/>
      <c r="J1" s="792"/>
      <c r="K1" s="792"/>
      <c r="L1" s="792"/>
      <c r="M1" s="792"/>
      <c r="N1" s="792"/>
      <c r="O1" s="792"/>
      <c r="P1" s="792"/>
    </row>
    <row r="2" spans="1:16">
      <c r="A2" s="792"/>
      <c r="B2" s="792"/>
      <c r="C2" s="792"/>
      <c r="D2" s="792"/>
      <c r="E2" s="792"/>
      <c r="F2" s="792"/>
      <c r="G2" s="792"/>
      <c r="H2" s="792"/>
      <c r="I2" s="792"/>
      <c r="J2" s="792"/>
      <c r="K2" s="792"/>
      <c r="L2" s="792"/>
      <c r="M2" s="792"/>
      <c r="N2" s="792"/>
      <c r="O2" s="792"/>
      <c r="P2" s="792"/>
    </row>
    <row r="3" spans="1:16">
      <c r="A3" s="792"/>
      <c r="B3" s="792"/>
      <c r="C3" s="792"/>
      <c r="D3" s="792"/>
      <c r="E3" s="792"/>
      <c r="F3" s="792"/>
      <c r="G3" s="792"/>
      <c r="H3" s="792"/>
      <c r="I3" s="792"/>
      <c r="J3" s="792"/>
      <c r="K3" s="792"/>
      <c r="L3" s="792"/>
      <c r="M3" s="792"/>
      <c r="N3" s="792"/>
      <c r="O3" s="792"/>
      <c r="P3" s="792"/>
    </row>
    <row r="4" spans="1:16">
      <c r="A4" s="792"/>
      <c r="B4" s="792"/>
      <c r="C4" s="792"/>
      <c r="D4" s="792"/>
      <c r="E4" s="792"/>
      <c r="F4" s="792"/>
      <c r="G4" s="792"/>
      <c r="H4" s="792"/>
      <c r="I4" s="792"/>
      <c r="J4" s="792"/>
      <c r="K4" s="792"/>
      <c r="L4" s="792"/>
      <c r="M4" s="792"/>
      <c r="N4" s="792"/>
      <c r="O4" s="792"/>
      <c r="P4" s="792"/>
    </row>
    <row r="5" spans="1:16" ht="32.25" customHeight="1">
      <c r="A5" s="792"/>
      <c r="B5" s="792"/>
      <c r="C5" s="792"/>
      <c r="D5" s="792"/>
      <c r="E5" s="792"/>
      <c r="F5" s="792"/>
      <c r="G5" s="792"/>
      <c r="H5" s="792"/>
      <c r="I5" s="792"/>
      <c r="J5" s="792"/>
      <c r="K5" s="792"/>
      <c r="L5" s="792"/>
      <c r="M5" s="792"/>
      <c r="N5" s="792"/>
      <c r="O5" s="792"/>
      <c r="P5" s="792"/>
    </row>
  </sheetData>
  <mergeCells count="1">
    <mergeCell ref="A1:P5"/>
  </mergeCells>
  <phoneticPr fontId="67" type="noConversion"/>
  <pageMargins left="0.7" right="0.7" top="0.75" bottom="0.75" header="0.3" footer="0.3"/>
  <pageSetup paperSize="8" scale="39" fitToHeight="0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I32"/>
  <sheetViews>
    <sheetView zoomScale="145" zoomScaleNormal="145" workbookViewId="0">
      <selection activeCell="J13" sqref="J13"/>
    </sheetView>
  </sheetViews>
  <sheetFormatPr defaultRowHeight="13.5"/>
  <sheetData>
    <row r="1" spans="1:3" ht="20.100000000000001" customHeight="1">
      <c r="A1" s="390" t="s">
        <v>208</v>
      </c>
      <c r="B1" s="390" t="s">
        <v>209</v>
      </c>
      <c r="C1" s="390" t="s">
        <v>210</v>
      </c>
    </row>
    <row r="2" spans="1:3" ht="20.100000000000001" customHeight="1">
      <c r="A2" s="390" t="s">
        <v>258</v>
      </c>
      <c r="B2" s="390" t="s">
        <v>211</v>
      </c>
      <c r="C2" s="390" t="s">
        <v>212</v>
      </c>
    </row>
    <row r="3" spans="1:3" ht="20.100000000000001" customHeight="1">
      <c r="A3" s="390" t="s">
        <v>213</v>
      </c>
      <c r="B3" s="390" t="s">
        <v>214</v>
      </c>
      <c r="C3" s="390" t="s">
        <v>215</v>
      </c>
    </row>
    <row r="4" spans="1:3" ht="20.100000000000001" customHeight="1">
      <c r="A4" s="390" t="s">
        <v>216</v>
      </c>
      <c r="B4" s="390" t="s">
        <v>217</v>
      </c>
      <c r="C4" s="390" t="s">
        <v>218</v>
      </c>
    </row>
    <row r="5" spans="1:3" ht="20.100000000000001" customHeight="1">
      <c r="A5" s="390" t="s">
        <v>219</v>
      </c>
      <c r="B5" s="390" t="s">
        <v>220</v>
      </c>
      <c r="C5" s="390" t="s">
        <v>221</v>
      </c>
    </row>
    <row r="6" spans="1:3" ht="20.100000000000001" customHeight="1">
      <c r="A6" s="390" t="s">
        <v>222</v>
      </c>
      <c r="B6" s="390" t="s">
        <v>223</v>
      </c>
      <c r="C6" s="390" t="s">
        <v>224</v>
      </c>
    </row>
    <row r="7" spans="1:3" ht="20.100000000000001" customHeight="1">
      <c r="A7" s="390" t="s">
        <v>225</v>
      </c>
      <c r="B7" s="390" t="s">
        <v>226</v>
      </c>
      <c r="C7" s="390" t="s">
        <v>227</v>
      </c>
    </row>
    <row r="8" spans="1:3" ht="20.100000000000001" customHeight="1">
      <c r="A8" s="390" t="s">
        <v>222</v>
      </c>
      <c r="B8" s="390"/>
      <c r="C8" s="390" t="s">
        <v>228</v>
      </c>
    </row>
    <row r="9" spans="1:3" ht="20.100000000000001" customHeight="1">
      <c r="A9" s="390" t="s">
        <v>229</v>
      </c>
      <c r="B9" s="390"/>
      <c r="C9" s="390" t="s">
        <v>230</v>
      </c>
    </row>
    <row r="10" spans="1:3" ht="20.100000000000001" customHeight="1">
      <c r="A10" s="390" t="s">
        <v>231</v>
      </c>
      <c r="B10" s="390"/>
      <c r="C10" s="390" t="s">
        <v>232</v>
      </c>
    </row>
    <row r="11" spans="1:3" ht="20.100000000000001" customHeight="1">
      <c r="A11" s="390" t="s">
        <v>233</v>
      </c>
      <c r="B11" s="390"/>
      <c r="C11" s="390" t="s">
        <v>234</v>
      </c>
    </row>
    <row r="12" spans="1:3" ht="20.100000000000001" customHeight="1">
      <c r="A12" s="390" t="s">
        <v>222</v>
      </c>
      <c r="B12" s="390"/>
      <c r="C12" s="390" t="s">
        <v>235</v>
      </c>
    </row>
    <row r="13" spans="1:3" ht="20.100000000000001" customHeight="1">
      <c r="A13" s="390" t="s">
        <v>236</v>
      </c>
      <c r="B13" s="390"/>
      <c r="C13" s="390" t="s">
        <v>237</v>
      </c>
    </row>
    <row r="14" spans="1:3" ht="20.100000000000001" customHeight="1">
      <c r="A14" s="390" t="s">
        <v>222</v>
      </c>
      <c r="B14" s="390"/>
      <c r="C14" s="390" t="s">
        <v>238</v>
      </c>
    </row>
    <row r="15" spans="1:3" ht="20.100000000000001" customHeight="1">
      <c r="A15" s="390" t="s">
        <v>239</v>
      </c>
      <c r="B15" s="390"/>
      <c r="C15" s="390" t="s">
        <v>240</v>
      </c>
    </row>
    <row r="16" spans="1:3" ht="20.100000000000001" customHeight="1">
      <c r="A16" s="390"/>
      <c r="B16" s="390"/>
      <c r="C16" s="390" t="s">
        <v>241</v>
      </c>
    </row>
    <row r="17" spans="1:9" ht="20.100000000000001" customHeight="1">
      <c r="A17" s="390"/>
      <c r="B17" s="390"/>
      <c r="C17" s="390" t="s">
        <v>242</v>
      </c>
    </row>
    <row r="18" spans="1:9" ht="20.100000000000001" customHeight="1">
      <c r="A18" s="390"/>
      <c r="B18" s="390"/>
      <c r="C18" s="390" t="s">
        <v>243</v>
      </c>
    </row>
    <row r="19" spans="1:9" ht="20.100000000000001" customHeight="1">
      <c r="A19" s="390"/>
      <c r="B19" s="390"/>
      <c r="C19" s="390" t="s">
        <v>244</v>
      </c>
    </row>
    <row r="20" spans="1:9" ht="20.100000000000001" customHeight="1">
      <c r="A20" s="390"/>
      <c r="B20" s="390"/>
      <c r="C20" s="390" t="s">
        <v>245</v>
      </c>
    </row>
    <row r="21" spans="1:9" ht="20.100000000000001" customHeight="1">
      <c r="A21" s="390"/>
      <c r="B21" s="390"/>
      <c r="C21" s="390" t="s">
        <v>210</v>
      </c>
    </row>
    <row r="22" spans="1:9" ht="20.100000000000001" customHeight="1">
      <c r="A22" s="390"/>
      <c r="B22" s="390"/>
      <c r="C22" s="390" t="s">
        <v>237</v>
      </c>
    </row>
    <row r="23" spans="1:9" ht="20.100000000000001" customHeight="1">
      <c r="A23" s="390"/>
      <c r="B23" s="390"/>
      <c r="C23" s="390" t="s">
        <v>246</v>
      </c>
    </row>
    <row r="24" spans="1:9" ht="20.100000000000001" customHeight="1">
      <c r="A24" s="390"/>
      <c r="B24" s="390"/>
      <c r="C24" s="390" t="s">
        <v>247</v>
      </c>
      <c r="I24" s="398" t="s">
        <v>248</v>
      </c>
    </row>
    <row r="25" spans="1:9" ht="20.100000000000001" customHeight="1"/>
    <row r="26" spans="1:9" ht="20.100000000000001" customHeight="1"/>
    <row r="27" spans="1:9" ht="20.100000000000001" customHeight="1"/>
    <row r="28" spans="1:9" ht="20.100000000000001" customHeight="1"/>
    <row r="29" spans="1:9" ht="20.100000000000001" customHeight="1"/>
    <row r="30" spans="1:9" ht="20.100000000000001" customHeight="1"/>
    <row r="31" spans="1:9" ht="20.100000000000001" customHeight="1"/>
    <row r="32" spans="1:9" ht="20.100000000000001" customHeight="1"/>
  </sheetData>
  <phoneticPr fontId="67" type="noConversion"/>
  <pageMargins left="0.7" right="0.7" top="0.75" bottom="0.75" header="0.3" footer="0.3"/>
  <pageSetup paperSize="9" orientation="portrait" r:id="rId1"/>
  <headerFooter>
    <oddHeader>&amp;R&amp;"Aptos"&amp;13&amp;K000000 [ RESTRICTED ]&amp;1#_x000D_</oddHeader>
    <oddFooter>&amp;R_x000D_&amp;1#&amp;"Aptos"&amp;5&amp;K000000 [Secure Minds, Secure Finds] 본 문서는 현대건설㈜의 정보자산이므로 무단 전재 및 복제할 수 없으며, 이를 위반할 시에는 당사 사규 및 관련 법규에 의해 제재를 받을 수 있습니다.</oddFooter>
  </headerFooter>
</worksheet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27</vt:i4>
      </vt:variant>
    </vt:vector>
  </HeadingPairs>
  <TitlesOfParts>
    <vt:vector size="45" baseType="lpstr">
      <vt:lpstr>★작성요령★</vt:lpstr>
      <vt:lpstr>총괄</vt:lpstr>
      <vt:lpstr>개인별총괄</vt:lpstr>
      <vt:lpstr>(개인별 총괄)</vt:lpstr>
      <vt:lpstr>(소유자물건별)</vt:lpstr>
      <vt:lpstr>토지</vt:lpstr>
      <vt:lpstr>지하사용권</vt:lpstr>
      <vt:lpstr>지장물</vt:lpstr>
      <vt:lpstr>영업보상</vt:lpstr>
      <vt:lpstr>주거이전비</vt:lpstr>
      <vt:lpstr>(주거이전비)</vt:lpstr>
      <vt:lpstr>잔여지</vt:lpstr>
      <vt:lpstr>잔여지지장물</vt:lpstr>
      <vt:lpstr>(농업손실액)</vt:lpstr>
      <vt:lpstr>(분묘보상액)</vt:lpstr>
      <vt:lpstr>참고(지역,구역,지구)</vt:lpstr>
      <vt:lpstr>참고(토지이용계획원)</vt:lpstr>
      <vt:lpstr>참고(단위)</vt:lpstr>
      <vt:lpstr>영업보상!Consolidate_Area</vt:lpstr>
      <vt:lpstr>잔여지!Consolidate_Area</vt:lpstr>
      <vt:lpstr>잔여지지장물!Consolidate_Area</vt:lpstr>
      <vt:lpstr>주거이전비!Consolidate_Area</vt:lpstr>
      <vt:lpstr>지장물!Consolidate_Area</vt:lpstr>
      <vt:lpstr>지하사용권!Consolidate_Area</vt:lpstr>
      <vt:lpstr>토지!Consolidate_Area</vt:lpstr>
      <vt:lpstr>'(농업손실액)'!Print_Area</vt:lpstr>
      <vt:lpstr>'(분묘보상액)'!Print_Area</vt:lpstr>
      <vt:lpstr>'(주거이전비)'!Print_Area</vt:lpstr>
      <vt:lpstr>★작성요령★!Print_Area</vt:lpstr>
      <vt:lpstr>개인별총괄!Print_Area</vt:lpstr>
      <vt:lpstr>영업보상!Print_Area</vt:lpstr>
      <vt:lpstr>잔여지!Print_Area</vt:lpstr>
      <vt:lpstr>잔여지지장물!Print_Area</vt:lpstr>
      <vt:lpstr>주거이전비!Print_Area</vt:lpstr>
      <vt:lpstr>지장물!Print_Area</vt:lpstr>
      <vt:lpstr>지하사용권!Print_Area</vt:lpstr>
      <vt:lpstr>'참고(지역,구역,지구)'!Print_Area</vt:lpstr>
      <vt:lpstr>토지!Print_Area</vt:lpstr>
      <vt:lpstr>영업보상!Print_Titles</vt:lpstr>
      <vt:lpstr>잔여지!Print_Titles</vt:lpstr>
      <vt:lpstr>잔여지지장물!Print_Titles</vt:lpstr>
      <vt:lpstr>주거이전비!Print_Titles</vt:lpstr>
      <vt:lpstr>지장물!Print_Titles</vt:lpstr>
      <vt:lpstr>지하사용권!Print_Titles</vt:lpstr>
      <vt:lpstr>토지!Print_Titles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revision>46</cp:revision>
  <cp:lastPrinted>2026-07-23T07:09:44Z</cp:lastPrinted>
  <dcterms:created xsi:type="dcterms:W3CDTF">2012-10-11T04:07:28Z</dcterms:created>
  <dcterms:modified xsi:type="dcterms:W3CDTF">2026-09-15T00:35:48Z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MSIP_Label_b3f914a6-c39c-4dca-a0cf-8a9e676d0735_SiteId">
    <vt:lpwstr>5fcb0def-a698-40ce-a73a-ea61130c13c6</vt:lpwstr>
  </property>
  <property fmtid="{D5CDD505-2E9C-101B-9397-08002B2CF9AE}" pid="5" name="MSIP_Label_b3f914a6-c39c-4dca-a0cf-8a9e676d0735_SetDate">
    <vt:lpwstr>2026-03-26T06:18:30Z</vt:lpwstr>
  </property>
  <property fmtid="{D5CDD505-2E9C-101B-9397-08002B2CF9AE}" pid="6" name="MSIP_Label_b3f914a6-c39c-4dca-a0cf-8a9e676d0735_Name">
    <vt:lpwstr>RESTRICTED-01</vt:lpwstr>
  </property>
  <property fmtid="{D5CDD505-2E9C-101B-9397-08002B2CF9AE}" pid="7" name="MSIP_Label_b3f914a6-c39c-4dca-a0cf-8a9e676d0735_Method">
    <vt:lpwstr>Privileged</vt:lpwstr>
  </property>
  <property fmtid="{D5CDD505-2E9C-101B-9397-08002B2CF9AE}" pid="8" name="MSIP_Label_b3f914a6-c39c-4dca-a0cf-8a9e676d0735_Enabled">
    <vt:lpwstr>true</vt:lpwstr>
  </property>
  <property fmtid="{D5CDD505-2E9C-101B-9397-08002B2CF9AE}" pid="9" name="MSIP_Label_b3f914a6-c39c-4dca-a0cf-8a9e676d0735_ContentBits">
    <vt:lpwstr>8</vt:lpwstr>
  </property>
</Properties>
</file>