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☆대회의실 리모델링 관련\(260506)입찰공고문 제작\입찰공고문(기계)\"/>
    </mc:Choice>
  </mc:AlternateContent>
  <xr:revisionPtr revIDLastSave="0" documentId="13_ncr:1_{04B2EFF4-FC9D-4FA4-8D39-E2904B85230C}" xr6:coauthVersionLast="47" xr6:coauthVersionMax="47" xr10:uidLastSave="{00000000-0000-0000-0000-000000000000}"/>
  <bookViews>
    <workbookView xWindow="-120" yWindow="-120" windowWidth="29040" windowHeight="15720" tabRatio="825" activeTab="1" xr2:uid="{CBAD3447-2D12-4B29-9F06-9E34F1BB1E8B}"/>
  </bookViews>
  <sheets>
    <sheet name="원가계산서" sheetId="8" r:id="rId1"/>
    <sheet name="공종별집계표" sheetId="7" r:id="rId2"/>
    <sheet name="공종별내역서" sheetId="6" r:id="rId3"/>
  </sheets>
  <definedNames>
    <definedName name="_JJ21">#REF!</definedName>
    <definedName name="_JK21">#REF!</definedName>
    <definedName name="_JN21">#REF!</definedName>
    <definedName name="a">[0]!집</definedName>
    <definedName name="AAA">BlankMacro1</definedName>
    <definedName name="bbb">BlankMacro1</definedName>
    <definedName name="ccc">BlankMacro1</definedName>
    <definedName name="CODE">#REF!</definedName>
    <definedName name="cvbnml">BlankMacro1</definedName>
    <definedName name="D">BlankMacro1</definedName>
    <definedName name="DANGA">#REF!,#REF!</definedName>
    <definedName name="danga2">#REF!,#REF!</definedName>
    <definedName name="dd">BlankMacro1</definedName>
    <definedName name="DDD">BlankMacro1</definedName>
    <definedName name="DDS">BlankMacro1</definedName>
    <definedName name="DDW">BlankMacro1</definedName>
    <definedName name="dhd">BlankMacro1</definedName>
    <definedName name="DKD">BlankMacro1</definedName>
    <definedName name="DKE">BlankMacro1</definedName>
    <definedName name="DKGK">BlankMacro1</definedName>
    <definedName name="DS">BlankMacro1</definedName>
    <definedName name="DWS">BlankMacro1</definedName>
    <definedName name="E">BlankMacro1</definedName>
    <definedName name="EEE">BlankMacro1</definedName>
    <definedName name="EXE">BlankMacro1</definedName>
    <definedName name="FFFF">BlankMacro1</definedName>
    <definedName name="fffffff">BlankMacro1</definedName>
    <definedName name="gg">BlankMacro1</definedName>
    <definedName name="GHHJHJ">BlankMacro1</definedName>
    <definedName name="hgju">BlankMacro1</definedName>
    <definedName name="hhhh">BlankMacro1</definedName>
    <definedName name="ID">#REF!,#REF!</definedName>
    <definedName name="ii">BlankMacro1</definedName>
    <definedName name="K">BlankMacro1</definedName>
    <definedName name="KA">#REF!</definedName>
    <definedName name="kkk">BlankMacro1</definedName>
    <definedName name="kkkkkkk">BlankMacro1</definedName>
    <definedName name="lll">BlankMacro1</definedName>
    <definedName name="llllll">BlankMacro1</definedName>
    <definedName name="Macro10">#REF!</definedName>
    <definedName name="Macro12">#REF!</definedName>
    <definedName name="Macro13">#REF!</definedName>
    <definedName name="Macro14">#REF!</definedName>
    <definedName name="Macro2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MONEY">#REF!,#REF!</definedName>
    <definedName name="monitor">#REF!</definedName>
    <definedName name="NO.">#REF!</definedName>
    <definedName name="ooooooo">BlankMacro1</definedName>
    <definedName name="poi">BlankMacro1</definedName>
    <definedName name="_xlnm.Print_Area" localSheetId="2">공종별내역서!$A$1:$M$133</definedName>
    <definedName name="_xlnm.Print_Area" localSheetId="1">공종별집계표!$A$1:$M$29</definedName>
    <definedName name="_xlnm.Print_Area" localSheetId="0">원가계산서!$A$1:$G$34</definedName>
    <definedName name="print_titil">#REF!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PRINTTITLES">#REF!</definedName>
    <definedName name="Q">BlankMacro1</definedName>
    <definedName name="RGY">BlankMacro1</definedName>
    <definedName name="rrr">BlankMacro1</definedName>
    <definedName name="rtr">BlankMacro1</definedName>
    <definedName name="rty">BlankMacro1</definedName>
    <definedName name="RTYUI">BlankMacro1</definedName>
    <definedName name="rtyuu">BlankMacro1</definedName>
    <definedName name="S">BlankMacro1</definedName>
    <definedName name="T">BlankMacro1</definedName>
    <definedName name="TITLES_PRINT">#REF!</definedName>
    <definedName name="TREE">BlankMacro1</definedName>
    <definedName name="TRY">BlankMacro1</definedName>
    <definedName name="TTTTTTTTTTY">BlankMacro1</definedName>
    <definedName name="TYTY">BlankMacro1</definedName>
    <definedName name="tyu">BlankMacro1</definedName>
    <definedName name="TYUI">BlankMacro1</definedName>
    <definedName name="tyuio">BlankMacro1</definedName>
    <definedName name="UIOP">BlankMacro1</definedName>
    <definedName name="uuu">BlankMacro1</definedName>
    <definedName name="V">BlankMacro1</definedName>
    <definedName name="VAT">#REF!</definedName>
    <definedName name="vvv">BlankMacro1</definedName>
    <definedName name="W">BlankMacro1</definedName>
    <definedName name="X">BlankMacro1</definedName>
    <definedName name="xxx">BlankMacro1</definedName>
    <definedName name="Y">BlankMacro1</definedName>
    <definedName name="ytrre">BlankMacro1</definedName>
    <definedName name="yyy">BlankMacro1</definedName>
    <definedName name="yyyyyyyyyyyyu">BlankMacro1</definedName>
    <definedName name="Z">BlankMacro1</definedName>
    <definedName name="zzz">BlankMacro1</definedName>
    <definedName name="ㄱㄱㄱ">BlankMacro1</definedName>
    <definedName name="ㄱㄷㄷ">BlankMacro1</definedName>
    <definedName name="가">BlankMacro1</definedName>
    <definedName name="가가">BlankMacro1</definedName>
    <definedName name="가나">BlankMacro1</definedName>
    <definedName name="가라">BlankMacro1</definedName>
    <definedName name="가모">BlankMacro1</definedName>
    <definedName name="가사">BlankMacro1</definedName>
    <definedName name="가오">BlankMacro1</definedName>
    <definedName name="가하">BlankMacro1</definedName>
    <definedName name="간선변경">BlankMacro1</definedName>
    <definedName name="간접노무비">#REF!</definedName>
    <definedName name="견">#REF!,#REF!</definedName>
    <definedName name="공급가액">#REF!</definedName>
    <definedName name="공사비">#REF!</definedName>
    <definedName name="관급">#REF!,#REF!,#REF!</definedName>
    <definedName name="관급자재대">관급자재대</definedName>
    <definedName name="관급자재비">#REF!</definedName>
    <definedName name="관급집계">BlankMacro1</definedName>
    <definedName name="교부승인">BlankMacro1</definedName>
    <definedName name="기타경비">#REF!</definedName>
    <definedName name="ㄳㄷㄷ">BlankMacro1</definedName>
    <definedName name="ㄴㄴ">BlankMacro1</definedName>
    <definedName name="나">BlankMacro1</definedName>
    <definedName name="나나">BlankMacro1</definedName>
    <definedName name="남덕">BlankMacro1</definedName>
    <definedName name="남산내역">BlankMacro1</definedName>
    <definedName name="내역">BlankMacro1</definedName>
    <definedName name="내역샘플">BlankMacro1</definedName>
    <definedName name="내역서">BlankMacro1</definedName>
    <definedName name="내역서다">BlankMacro1</definedName>
    <definedName name="노무비소계">#REF!</definedName>
    <definedName name="ㄷㄱㄷㄱ">BlankMacro1</definedName>
    <definedName name="다">BlankMacro1</definedName>
    <definedName name="다하">BlankMacro1</definedName>
    <definedName name="단가">#REF!,#REF!</definedName>
    <definedName name="단가2">#REF!,#REF!</definedName>
    <definedName name="단가대비표">#REF!</definedName>
    <definedName name="단가비교표">#REF!,#REF!</definedName>
    <definedName name="도급공사">#REF!</definedName>
    <definedName name="도급예산액">#REF!</definedName>
    <definedName name="도급예상액">#REF!</definedName>
    <definedName name="도라">BlankMacro1</definedName>
    <definedName name="ㄹㅇㄷㄱ">BlankMacro1</definedName>
    <definedName name="라">BlankMacro1</definedName>
    <definedName name="라라">BlankMacro1</definedName>
    <definedName name="라랄">BlankMacro1</definedName>
    <definedName name="라사">BlankMacro1</definedName>
    <definedName name="라인">BlankMacro1</definedName>
    <definedName name="라호">BlankMacro1</definedName>
    <definedName name="로로">BlankMacro1</definedName>
    <definedName name="로사">BlankMacro1</definedName>
    <definedName name="로아">BlankMacro1</definedName>
    <definedName name="롤로">BlankMacro1</definedName>
    <definedName name="ㄺㄱ">BlankMacro1</definedName>
    <definedName name="ㄺㄷㅇ">BlankMacro1</definedName>
    <definedName name="ㅀㄳ">BlankMacro1</definedName>
    <definedName name="ㅁ">ㅁ</definedName>
    <definedName name="ㅁ1">#REF!</definedName>
    <definedName name="마">BlankMacro1</definedName>
    <definedName name="말">BlankMacro1</definedName>
    <definedName name="ㅂㅁㅌㅊ">BlankMacro1</definedName>
    <definedName name="ㅂㅂㅂㅂ">BlankMacro1</definedName>
    <definedName name="바">BlankMacro1</definedName>
    <definedName name="방송">BlankMacro1</definedName>
    <definedName name="보일러">BlankMacro1</definedName>
    <definedName name="부가가치세">#REF!</definedName>
    <definedName name="부가세">#REF!</definedName>
    <definedName name="분전반">BlankMacro1</definedName>
    <definedName name="ㅅ교">BlankMacro1</definedName>
    <definedName name="ㅅㅅㅅㅅㅅㅅㅅㅅㅅㅅㅅㅅㅅㅅㅅㅅㅅㅅㅅㅅ">BlankMacro1</definedName>
    <definedName name="ㅅ효">BlankMacro1</definedName>
    <definedName name="사">BlankMacro1</definedName>
    <definedName name="사라">BlankMacro1</definedName>
    <definedName name="사막">BlankMacro1</definedName>
    <definedName name="사사">BlankMacro1</definedName>
    <definedName name="산">BlankMacro1</definedName>
    <definedName name="산재보험료">#REF!</definedName>
    <definedName name="서호">BlankMacro1</definedName>
    <definedName name="설계내역서">BlankMacro1</definedName>
    <definedName name="소계">#REF!</definedName>
    <definedName name="소방공량산출서">BlankMacro1</definedName>
    <definedName name="소방내역">BlankMacro1</definedName>
    <definedName name="소방내역서">BlankMacro1</definedName>
    <definedName name="소방단가">BlankMacro1</definedName>
    <definedName name="소방단가조사서">BlankMacro1</definedName>
    <definedName name="소방일위">BlankMacro1</definedName>
    <definedName name="쇼ㅕ">BlankMacro1</definedName>
    <definedName name="쇼ㅕㅑ">BlankMacro1</definedName>
    <definedName name="쇼ㅕㅑㅔ">BlankMacro1</definedName>
    <definedName name="순공사비">#REF!</definedName>
    <definedName name="순공사원가">#REF!</definedName>
    <definedName name="스튜디오소계">#REF!</definedName>
    <definedName name="ㅇ227">#REF!</definedName>
    <definedName name="ㅇㅇ">BlankMacro1</definedName>
    <definedName name="ㅇㅇ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아">BlankMacro1</definedName>
    <definedName name="아호">BlankMacro1</definedName>
    <definedName name="안전관리비">#REF!</definedName>
    <definedName name="어">BlankMacro1</definedName>
    <definedName name="오나">BlankMacro1</definedName>
    <definedName name="오노">BlankMacro1</definedName>
    <definedName name="요아">BlankMacro1</definedName>
    <definedName name="원가">BlankMacro1</definedName>
    <definedName name="원가1">BlankMacro1</definedName>
    <definedName name="원가3">BlankMacro1</definedName>
    <definedName name="원가계산">#N/A</definedName>
    <definedName name="이윤">#REF!</definedName>
    <definedName name="인상익">BlankMacro1</definedName>
    <definedName name="인테리어소계">#REF!</definedName>
    <definedName name="일반관리비">#REF!</definedName>
    <definedName name="일위">BlankMacro1</definedName>
    <definedName name="일위대가목록">BlankMacro1</definedName>
    <definedName name="일위목록">BlankMacro1</definedName>
    <definedName name="일위샘플">BlankMacro1</definedName>
    <definedName name="ㅈㄷㄱ">BlankMacro1</definedName>
    <definedName name="ㅈㅈㅈㅈㅈㅈㅈㅈㅈㅈㅂ">BlankMacro1</definedName>
    <definedName name="자">BlankMacro1</definedName>
    <definedName name="자동제어1차공량산출">BlankMacro1</definedName>
    <definedName name="재료비">#REF!</definedName>
    <definedName name="저기">BlankMacro1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조명장치소계">#REF!</definedName>
    <definedName name="지원">BlankMacro1</definedName>
    <definedName name="지원앱">BlankMacro1</definedName>
    <definedName name="직접경비">#REF!</definedName>
    <definedName name="직접노무비">#REF!</definedName>
    <definedName name="집">집</definedName>
    <definedName name="집계">BlankMacro1</definedName>
    <definedName name="집계서">BlankMacro1</definedName>
    <definedName name="집계표">BlankMacro1</definedName>
    <definedName name="집계표2">집</definedName>
    <definedName name="차">BlankMacro1</definedName>
    <definedName name="총집계">BlankMacro1</definedName>
    <definedName name="ㅋㅋ">BlankMacro1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통신">BlankMacro1</definedName>
    <definedName name="통신일위대가">BlankMacro1</definedName>
    <definedName name="통신집계">BlankMacro1</definedName>
    <definedName name="파호">BlankMacro1</definedName>
    <definedName name="폐기물내역서">#N/A</definedName>
    <definedName name="폐기물집계표">집</definedName>
    <definedName name="표지">BlankMacro1</definedName>
    <definedName name="품위내역서">BlankMacro1</definedName>
    <definedName name="ㅎㄹㄹ">BlankMacro1</definedName>
    <definedName name="ㅎㄹㅇ">BlankMacro1</definedName>
    <definedName name="ㅎㅎㅎㅎ">BlankMacro1</definedName>
    <definedName name="하나">BlankMacro1</definedName>
    <definedName name="하나2">BlankMacro1</definedName>
    <definedName name="하라">BlankMacro1</definedName>
    <definedName name="하리">BlankMacro1</definedName>
    <definedName name="하이">BlankMacro1</definedName>
    <definedName name="하히">BlankMacro1</definedName>
    <definedName name="한전수탁비">#REF!</definedName>
    <definedName name="허하">BlankMacro1</definedName>
    <definedName name="호나">BlankMacro1</definedName>
    <definedName name="호라">BlankMacro1</definedName>
    <definedName name="호로">BlankMacro1</definedName>
    <definedName name="호사">BlankMacro1</definedName>
    <definedName name="호아">BlankMacro1</definedName>
    <definedName name="호지니">#REF!</definedName>
    <definedName name="호하">BlankMacro1</definedName>
    <definedName name="호호">BlankMacro1</definedName>
    <definedName name="호ㅓㅎㄹ">BlankMacro1</definedName>
    <definedName name="ㅏ">BlankMacro1</definedName>
    <definedName name="ㅏㅏ">BlankMacro1</definedName>
    <definedName name="ㅏㅏㅏ">BlankMacro1</definedName>
    <definedName name="ㅑㅑㅑ">BlankMacro1</definedName>
    <definedName name="ㅓㅗㅛ">BlankMacro1</definedName>
    <definedName name="ㅔㅐㅑㅕ">BlankMacro1</definedName>
    <definedName name="ㅕ168">#REF!</definedName>
    <definedName name="ㅕㅕㅕㅕㅕㅕㅕㅕㅕㅕㅕㅕㅕㅕㅛ">BlankMacro1</definedName>
    <definedName name="ㅗㅛㄱ">BlankMacro1</definedName>
    <definedName name="ㅛㅅㄱ">BlankMacro1</definedName>
    <definedName name="ㅛㅕㅑ">BlankMacro1</definedName>
    <definedName name="ㅛㅛㅕㅕㅛㅕㅅ">BlankMacro1</definedName>
    <definedName name="ㅛㅛㅛㅛㅛ">BlankMacro1</definedName>
    <definedName name="ㅜㅜ">BlankMacro1</definedName>
    <definedName name="ㅠ61">#REF!</definedName>
    <definedName name="ㅡㅏㅑㅓ">BlankMacro1</definedName>
    <definedName name="ㅣㅣㅣㅣ">BlankMacro1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7" l="1"/>
  <c r="H9" i="7" s="1"/>
  <c r="G14" i="7"/>
  <c r="H14" i="7" s="1"/>
  <c r="E14" i="7"/>
  <c r="G12" i="7"/>
  <c r="H12" i="7" s="1"/>
  <c r="I12" i="7"/>
  <c r="J12" i="7" s="1"/>
  <c r="I8" i="7" l="1"/>
  <c r="J8" i="7" s="1"/>
  <c r="I14" i="7"/>
  <c r="J14" i="7" s="1"/>
  <c r="E9" i="7"/>
  <c r="F9" i="7" s="1"/>
  <c r="G7" i="7"/>
  <c r="H7" i="7" s="1"/>
  <c r="F14" i="7"/>
  <c r="I9" i="7"/>
  <c r="J9" i="7" s="1"/>
  <c r="G8" i="7"/>
  <c r="H8" i="7" s="1"/>
  <c r="E8" i="7"/>
  <c r="F8" i="7" s="1"/>
  <c r="E12" i="7" l="1"/>
  <c r="L14" i="7"/>
  <c r="K14" i="7"/>
  <c r="I7" i="7"/>
  <c r="J7" i="7" s="1"/>
  <c r="J10" i="7" s="1"/>
  <c r="E11" i="8" s="1"/>
  <c r="H10" i="7"/>
  <c r="E8" i="8" s="1"/>
  <c r="L9" i="7"/>
  <c r="K9" i="7"/>
  <c r="L8" i="7"/>
  <c r="K8" i="7"/>
  <c r="K12" i="7" l="1"/>
  <c r="F12" i="7"/>
  <c r="L12" i="7" s="1"/>
  <c r="E17" i="8"/>
  <c r="E15" i="8"/>
  <c r="E14" i="8"/>
  <c r="E16" i="8" s="1"/>
  <c r="E9" i="8"/>
  <c r="E10" i="8" s="1"/>
  <c r="E13" i="8" l="1"/>
  <c r="E12" i="8"/>
  <c r="N5" i="6" l="1"/>
  <c r="E7" i="7" l="1"/>
  <c r="F7" i="7" l="1"/>
  <c r="K7" i="7"/>
  <c r="F10" i="7" l="1"/>
  <c r="L7" i="7"/>
  <c r="E4" i="8" l="1"/>
  <c r="L10" i="7"/>
  <c r="E7" i="8" l="1"/>
  <c r="E23" i="8" l="1"/>
  <c r="E22" i="8"/>
  <c r="E19" i="8"/>
  <c r="E18" i="8"/>
  <c r="E20" i="8"/>
  <c r="E24" i="8" l="1"/>
  <c r="E25" i="8" l="1"/>
  <c r="E26" i="8" l="1"/>
  <c r="F2" i="8" l="1"/>
</calcChain>
</file>

<file path=xl/sharedStrings.xml><?xml version="1.0" encoding="utf-8"?>
<sst xmlns="http://schemas.openxmlformats.org/spreadsheetml/2006/main" count="432" uniqueCount="232">
  <si>
    <t>공 종 별 집 계 표</t>
  </si>
  <si>
    <t>[ 부산광역시의회 대회의실 리모델링 공사 (기계설비)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</si>
  <si>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</si>
  <si>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</si>
  <si>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</si>
  <si>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</si>
  <si>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</si>
  <si>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</si>
  <si>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</si>
  <si>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</si>
  <si>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</si>
  <si>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</si>
  <si>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</si>
  <si>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01  부산광역시의회 대회의실 리모델링 공사 (기계설비)</t>
  </si>
  <si>
    <t/>
  </si>
  <si>
    <t>0101  기계설비공사</t>
  </si>
  <si>
    <t>010101  공조덕트 공사</t>
  </si>
  <si>
    <t>아연도금강관덕트(각형닥트) 설치</t>
  </si>
  <si>
    <t>0.5t</t>
  </si>
  <si>
    <t>M2</t>
  </si>
  <si>
    <t>호표 6</t>
  </si>
  <si>
    <t>0.6t</t>
  </si>
  <si>
    <t>호표 7</t>
  </si>
  <si>
    <t>0.8t</t>
  </si>
  <si>
    <t>호표 8</t>
  </si>
  <si>
    <t>각형닥트 행가지지대</t>
  </si>
  <si>
    <t>개소</t>
  </si>
  <si>
    <t>호표 9</t>
  </si>
  <si>
    <t>각형닥트보온(발포폴리에틸렌 보온)</t>
  </si>
  <si>
    <t>25t</t>
  </si>
  <si>
    <t>호표 13</t>
  </si>
  <si>
    <t>디퓨저</t>
  </si>
  <si>
    <t>T- LINE(1슬롯챔버포함), 1,200L</t>
  </si>
  <si>
    <t>호표 11</t>
  </si>
  <si>
    <t>T- LINE, 1,200L</t>
  </si>
  <si>
    <t>호표 12</t>
  </si>
  <si>
    <t>풍량조절댐퍼 설치</t>
  </si>
  <si>
    <t>V.D, 각형, 400*250</t>
  </si>
  <si>
    <t>개</t>
  </si>
  <si>
    <t>호표 3</t>
  </si>
  <si>
    <t>V.D, 각형, 600*250</t>
  </si>
  <si>
    <t>호표 4</t>
  </si>
  <si>
    <t>V.D, 각형, 700*300</t>
  </si>
  <si>
    <t>호표 5</t>
  </si>
  <si>
    <t>공조덕트(플렉시블)</t>
  </si>
  <si>
    <t>D150*0.02t, 보온, AL foil 2p</t>
  </si>
  <si>
    <t>M</t>
  </si>
  <si>
    <t>호표 10</t>
  </si>
  <si>
    <t>공조용플렉시블덕트</t>
  </si>
  <si>
    <t>스테인리스밴드, ∮150mm</t>
  </si>
  <si>
    <t>비닐보양</t>
  </si>
  <si>
    <t>배관류</t>
  </si>
  <si>
    <t>호표 18</t>
  </si>
  <si>
    <t>각형덕트 해체</t>
  </si>
  <si>
    <t>0.5mm</t>
  </si>
  <si>
    <t>호표 24</t>
  </si>
  <si>
    <t>0.6mm</t>
  </si>
  <si>
    <t>호표 25</t>
  </si>
  <si>
    <t>㎡</t>
  </si>
  <si>
    <t>호표 32</t>
  </si>
  <si>
    <t>플렉시블 덕트 철거</t>
  </si>
  <si>
    <t>￠150</t>
  </si>
  <si>
    <t>호표 33</t>
  </si>
  <si>
    <t>디퓨져 철거</t>
  </si>
  <si>
    <t>슬롯형, 1m 이상</t>
  </si>
  <si>
    <t>호표 35</t>
  </si>
  <si>
    <t>목지름 200mm 이하</t>
  </si>
  <si>
    <t>호표 36</t>
  </si>
  <si>
    <t>강관 조립말비계(이동식)설치 및 해체</t>
  </si>
  <si>
    <t>높이 4m, 3개월</t>
  </si>
  <si>
    <t>대</t>
  </si>
  <si>
    <t>호표 1</t>
  </si>
  <si>
    <t>혼합건설폐기물 상차비</t>
  </si>
  <si>
    <t>(매립지반입대상 폐기물 포함)</t>
  </si>
  <si>
    <t>TON</t>
  </si>
  <si>
    <t>[ 합           계 ]</t>
  </si>
  <si>
    <t>010102  냉난방기 이설공사</t>
  </si>
  <si>
    <t>냉난방공조공사</t>
  </si>
  <si>
    <t>냉매관및설치, 평균Φ12.7mm,커버없음, 1m당</t>
  </si>
  <si>
    <t>보온재 포함</t>
  </si>
  <si>
    <t>냉매관및설치, 평균Φ15.88mm,커버없음, 1m당</t>
  </si>
  <si>
    <t>룸컨트롤러세트용전선 및 전선관설치, 커버없음</t>
  </si>
  <si>
    <t>실내기실외기간 불연성 통신용케이블 및 CD관설치</t>
  </si>
  <si>
    <t>냉난방기용PVC드레인관설치,Φ32mm</t>
  </si>
  <si>
    <t>Y분기관</t>
  </si>
  <si>
    <t>AXJ-YA2512M</t>
  </si>
  <si>
    <t>냉난방부대공사</t>
  </si>
  <si>
    <t>실내기 타공(900*900)</t>
  </si>
  <si>
    <t>냉매충진</t>
  </si>
  <si>
    <t>R-410</t>
  </si>
  <si>
    <t>KG</t>
  </si>
  <si>
    <t>천장형 에에콘 철거후 재설치</t>
  </si>
  <si>
    <t>실내기 16kw 이하</t>
  </si>
  <si>
    <t>호표 17</t>
  </si>
  <si>
    <t>유선리모컨 철거후 재설치</t>
  </si>
  <si>
    <t>호표 15</t>
  </si>
  <si>
    <t>구멍뚫기(코어드릴)</t>
  </si>
  <si>
    <t>D50, 콘크리트 150mm, 벽</t>
  </si>
  <si>
    <t>호표 20</t>
  </si>
  <si>
    <t>배관 해체(동관)</t>
  </si>
  <si>
    <t>D15이하</t>
  </si>
  <si>
    <t>호표 21</t>
  </si>
  <si>
    <t>배관 해체(PVC관,소켓 접합)</t>
  </si>
  <si>
    <t>D25</t>
  </si>
  <si>
    <t>호표 22</t>
  </si>
  <si>
    <t>D40</t>
  </si>
  <si>
    <t>호표 23</t>
  </si>
  <si>
    <t>배관보온 해체</t>
  </si>
  <si>
    <t>D15</t>
  </si>
  <si>
    <t>호표 28</t>
  </si>
  <si>
    <t>D20</t>
  </si>
  <si>
    <t>호표 29</t>
  </si>
  <si>
    <t>호표 30</t>
  </si>
  <si>
    <t>호표 31</t>
  </si>
  <si>
    <t>고소작업대 대여</t>
  </si>
  <si>
    <t>1개월</t>
  </si>
  <si>
    <t>010103  환기유니트 철거공사</t>
  </si>
  <si>
    <t>공조덕트</t>
  </si>
  <si>
    <t>공조덕트, 스파이럴캡, ∮200mm</t>
  </si>
  <si>
    <t>전열교환기 철거</t>
  </si>
  <si>
    <t>500 ㎥/h 이하 (지정장소 보관)</t>
  </si>
  <si>
    <t>호표 19</t>
  </si>
  <si>
    <t>유선리모컨 철거</t>
  </si>
  <si>
    <t>(지정장소 보관)</t>
  </si>
  <si>
    <t>호표 16</t>
  </si>
  <si>
    <t>￠200</t>
  </si>
  <si>
    <t>호표 34</t>
  </si>
  <si>
    <t>스파이럴덕트 해체(두께 0.5mm)</t>
  </si>
  <si>
    <t>D150이하</t>
  </si>
  <si>
    <t>호표 26</t>
  </si>
  <si>
    <t>D200</t>
  </si>
  <si>
    <t>호표 27</t>
  </si>
  <si>
    <t>0102  폐기물처리비</t>
  </si>
  <si>
    <t>혼합건설폐기물 운반비</t>
  </si>
  <si>
    <t>16톤 암롤트럭, 30km</t>
  </si>
  <si>
    <t>혼합건설폐기물</t>
  </si>
  <si>
    <t>그 밖의 건설폐기물에 가연성 5% 이하 혼합</t>
  </si>
  <si>
    <t>0103  작업부산물</t>
  </si>
  <si>
    <t>고동</t>
  </si>
  <si>
    <t>Kg</t>
  </si>
  <si>
    <t>고철</t>
  </si>
  <si>
    <t>비      고</t>
  </si>
  <si>
    <t>A3</t>
  </si>
  <si>
    <t>(별도계산)</t>
    <phoneticPr fontId="1" type="noConversion"/>
  </si>
  <si>
    <t>공 사 원 가 계 산 서</t>
  </si>
  <si>
    <t>공사명 : 부산광역시의회 대회의실 리모델링 공사 (기계설비)</t>
    <phoneticPr fontId="1" type="noConversion"/>
  </si>
  <si>
    <t>비        목</t>
  </si>
  <si>
    <t>금      액</t>
  </si>
  <si>
    <t>구        성        비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</si>
  <si>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</si>
  <si>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</si>
  <si>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</si>
  <si>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</si>
  <si>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</si>
  <si>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</si>
  <si>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</si>
  <si>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</si>
  <si>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</si>
  <si>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</si>
  <si>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</si>
  <si>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</si>
  <si>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</si>
  <si>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</si>
  <si>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12.6%</t>
    <phoneticPr fontId="1" type="noConversion"/>
  </si>
  <si>
    <t>BS</t>
  </si>
  <si>
    <t>C2</t>
  </si>
  <si>
    <t>경        비</t>
  </si>
  <si>
    <t>경              비</t>
    <phoneticPr fontId="1" type="noConversion"/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</si>
  <si>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</si>
  <si>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</si>
  <si>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</si>
  <si>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</si>
  <si>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</si>
  <si>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</si>
  <si>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</si>
  <si>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</si>
  <si>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  <phoneticPr fontId="1" type="noConversion"/>
  </si>
  <si>
    <t>C7</t>
  </si>
  <si>
    <t>국민  연금  보험료</t>
  </si>
  <si>
    <t>직접노무비 * 4.75%</t>
    <phoneticPr fontId="1" type="noConversion"/>
  </si>
  <si>
    <t>C8</t>
  </si>
  <si>
    <t>노인장기요양보험료</t>
  </si>
  <si>
    <t>건강보험료 * 13.14%</t>
    <phoneticPr fontId="1" type="noConversion"/>
  </si>
  <si>
    <t>C9</t>
  </si>
  <si>
    <t>퇴직  공제  부금비</t>
    <phoneticPr fontId="1" type="noConversion"/>
  </si>
  <si>
    <t>직접노무비 * 2.3%</t>
    <phoneticPr fontId="1" type="noConversion"/>
  </si>
  <si>
    <t>CD</t>
  </si>
  <si>
    <t>산업안전보건관리비</t>
  </si>
  <si>
    <t>(재료비+직노) * 3.11%</t>
    <phoneticPr fontId="1" type="noConversion"/>
  </si>
  <si>
    <t>CG</t>
  </si>
  <si>
    <t>기   타    경   비</t>
  </si>
  <si>
    <t>(재료비+노무비) * 4.6%</t>
    <phoneticPr fontId="1" type="noConversion"/>
  </si>
  <si>
    <t>CH</t>
  </si>
  <si>
    <t>환  경  보  전  비</t>
    <phoneticPr fontId="1" type="noConversion"/>
  </si>
  <si>
    <t>(재료비+직노+경비) * 0.3%</t>
    <phoneticPr fontId="1" type="noConversion"/>
  </si>
  <si>
    <t>환경보전비 삭제 : 부산시 경우 기계공사 금액이 크지않아 환경보전비는 삭제함</t>
    <phoneticPr fontId="1" type="noConversion"/>
  </si>
  <si>
    <t>품  질  관  리  비</t>
    <phoneticPr fontId="1" type="noConversion"/>
  </si>
  <si>
    <t>CK</t>
  </si>
  <si>
    <t>하도급지급보증수수료</t>
  </si>
  <si>
    <t>(재료비+직노+경비) * 0%</t>
    <phoneticPr fontId="1" type="noConversion"/>
  </si>
  <si>
    <t>CL</t>
  </si>
  <si>
    <t>건설기계대여금지급보증서발급수수료</t>
    <phoneticPr fontId="1" type="noConversion"/>
  </si>
  <si>
    <t>(재료비+직노+경비) * 0.1%</t>
    <phoneticPr fontId="1" type="noConversion"/>
  </si>
  <si>
    <t>건설기계대여금지급보증서발급수수료 삭제 : 큰장비가 들어오는 공사가 아니므로 삭제해도 무방</t>
    <phoneticPr fontId="1" type="noConversion"/>
  </si>
  <si>
    <t>CS</t>
  </si>
  <si>
    <t>S1</t>
  </si>
  <si>
    <t>계</t>
  </si>
  <si>
    <t>D1</t>
  </si>
  <si>
    <t>일  반  관  리  비</t>
  </si>
  <si>
    <t>계 * 6%</t>
    <phoneticPr fontId="1" type="noConversion"/>
  </si>
  <si>
    <t>D2</t>
  </si>
  <si>
    <t>이              윤</t>
    <phoneticPr fontId="1" type="noConversion"/>
  </si>
  <si>
    <t>(노무비+경비+일반관리비) * 12%</t>
    <phoneticPr fontId="1" type="noConversion"/>
  </si>
  <si>
    <t>D6</t>
  </si>
  <si>
    <t>폐기물처리비</t>
    <phoneticPr fontId="1" type="noConversion"/>
  </si>
  <si>
    <t>철거고재대(△)</t>
    <phoneticPr fontId="1" type="noConversion"/>
  </si>
  <si>
    <t>D9</t>
  </si>
  <si>
    <t>공   급    가   액</t>
  </si>
  <si>
    <t>계+일반관리비+이윤+폐기물처리비-고재대</t>
    <phoneticPr fontId="1" type="noConversion"/>
  </si>
  <si>
    <t>DB</t>
  </si>
  <si>
    <t>부  가  가  치  세</t>
  </si>
  <si>
    <t>공급가액 * 10%</t>
  </si>
  <si>
    <t>DH</t>
  </si>
  <si>
    <t>도      급      액</t>
  </si>
  <si>
    <t>DL</t>
  </si>
  <si>
    <t>관급자설치관급</t>
  </si>
  <si>
    <t>S2</t>
  </si>
  <si>
    <t>총   공   사    비</t>
  </si>
  <si>
    <t>아연도금강관덕트(각형닥트) 설치</t>
    <phoneticPr fontId="1" type="noConversion"/>
  </si>
  <si>
    <t>각형덕트 해체</t>
    <phoneticPr fontId="1" type="noConversion"/>
  </si>
  <si>
    <t>덕트보온 해체(발포폴리에틸렌보온재)</t>
    <phoneticPr fontId="1" type="noConversion"/>
  </si>
  <si>
    <t>ㄱ형강, 등변, 25*25*3mm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</si>
</sst>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/>
  </cellStyleXfs>
  <cellXfs count="2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horizontal="center" vertical="center" wrapText="1"/>
    </xf>
    <xf numFmtId="176" fontId="0" fillId="0" borderId="5" xfId="0" applyNumberForma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10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5" xfId="0" quotePrefix="1" applyBorder="1" applyAlignment="1">
      <alignment horizontal="center" vertical="center" wrapText="1"/>
    </xf>
    <xf numFmtId="0" fontId="0" fillId="0" borderId="5" xfId="0" quotePrefix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3">
    <cellStyle name="표준" xfId="0" builtinId="0"/>
    <cellStyle name="표준 2" xfId="1" xr:uid="{9C0EADB3-06AF-4946-8EB1-1D357296AC41}"/>
    <cellStyle name="표준 3" xfId="2" xr:uid="{7E3E4D53-119D-4062-ADDC-8ED9FA0B2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CF3ED-C57A-40BC-A6F7-671CE5305D9B}">
  <sheetPr>
    <pageSetUpPr fitToPage="1"/>
  </sheetPr>
  <dimension ref="A1:L35"/>
  <sheetViews>
    <sheetView view="pageBreakPreview" topLeftCell="B1" zoomScaleSheetLayoutView="100" workbookViewId="0">
      <selection activeCell="E27" sqref="E2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0" t="s">
        <v>144</v>
      </c>
      <c r="C1" s="20"/>
      <c r="D1" s="20"/>
      <c r="E1" s="20"/>
      <c r="F1" s="20"/>
      <c r="G1" s="20"/>
    </row>
    <row r="2" spans="1:7" ht="21.95" customHeight="1" x14ac:dyDescent="0.3">
      <c r="B2" s="21" t="s">
        <v>145</v>
      </c>
      <c r="C2" s="21"/>
      <c r="D2" s="21"/>
      <c r="E2" s="21"/>
      <c r="F2" s="22" t="str">
        <f>"금액 : "&amp;TEXT(E34,"[DBNUM4]")&amp;"원(\" &amp; TEXT(E34,"#,###")&amp;")"</f>
        <v>금액 : 영원(\)</v>
      </c>
      <c r="G2" s="22"/>
    </row>
    <row r="3" spans="1:7" ht="21" customHeight="1" x14ac:dyDescent="0.3">
      <c r="B3" s="23" t="s">
        <v>146</v>
      </c>
      <c r="C3" s="23"/>
      <c r="D3" s="23"/>
      <c r="E3" s="16" t="s">
        <v>147</v>
      </c>
      <c r="F3" s="16" t="s">
        <v>148</v>
      </c>
      <c r="G3" s="16" t="s">
        <v>141</v>
      </c>
    </row>
    <row r="4" spans="1:7" ht="21" customHeight="1" x14ac:dyDescent="0.3">
      <c r="A4" s="1" t="s">
        <v>149</v>
      </c>
      <c r="B4" s="24" t="s">
        <v>150</v>
      </c>
      <c r="C4" s="24" t="s">
        <v>151</v>
      </c>
      <c r="D4" s="16" t="s">
        <v>152</v>
      </c>
      <c r="E4" s="17">
        <f>공종별집계표!F10</f>
        <v>0</v>
      </c>
      <c r="F4" s="18" t="s">
        <v>14</v>
      </c>
      <c r="G4" s="18" t="s">
        <v>14</v>
      </c>
    </row>
    <row r="5" spans="1:7" ht="21" customHeight="1" x14ac:dyDescent="0.3">
      <c r="A5" s="1" t="s">
        <v>153</v>
      </c>
      <c r="B5" s="24"/>
      <c r="C5" s="24"/>
      <c r="D5" s="16" t="s">
        <v>154</v>
      </c>
      <c r="E5" s="17">
        <v>0</v>
      </c>
      <c r="F5" s="18" t="s">
        <v>14</v>
      </c>
      <c r="G5" s="18" t="s">
        <v>14</v>
      </c>
    </row>
    <row r="6" spans="1:7" ht="21" customHeight="1" x14ac:dyDescent="0.3">
      <c r="A6" s="1" t="s">
        <v>142</v>
      </c>
      <c r="B6" s="24"/>
      <c r="C6" s="24"/>
      <c r="D6" s="16" t="s">
        <v>155</v>
      </c>
      <c r="E6" s="17">
        <v>0</v>
      </c>
      <c r="F6" s="18" t="s">
        <v>14</v>
      </c>
      <c r="G6" s="18" t="s">
        <v>14</v>
      </c>
    </row>
    <row r="7" spans="1:7" ht="21" customHeight="1" x14ac:dyDescent="0.3">
      <c r="A7" s="1" t="s">
        <v>156</v>
      </c>
      <c r="B7" s="24"/>
      <c r="C7" s="24"/>
      <c r="D7" s="16" t="s">
        <v>157</v>
      </c>
      <c r="E7" s="17">
        <f>TRUNC(E4+E5-E6, 0)</f>
        <v>0</v>
      </c>
      <c r="F7" s="18" t="s">
        <v>14</v>
      </c>
      <c r="G7" s="18" t="s">
        <v>14</v>
      </c>
    </row>
    <row r="8" spans="1:7" ht="21" customHeight="1" x14ac:dyDescent="0.3">
      <c r="A8" s="1" t="s">
        <v>158</v>
      </c>
      <c r="B8" s="24"/>
      <c r="C8" s="24" t="s">
        <v>159</v>
      </c>
      <c r="D8" s="16" t="s">
        <v>160</v>
      </c>
      <c r="E8" s="17">
        <f>공종별집계표!H10</f>
        <v>0</v>
      </c>
      <c r="F8" s="18" t="s">
        <v>14</v>
      </c>
      <c r="G8" s="18" t="s">
        <v>14</v>
      </c>
    </row>
    <row r="9" spans="1:7" ht="21" customHeight="1" x14ac:dyDescent="0.3">
      <c r="A9" s="1" t="s">
        <v>161</v>
      </c>
      <c r="B9" s="24"/>
      <c r="C9" s="24"/>
      <c r="D9" s="16" t="s">
        <v>162</v>
      </c>
      <c r="E9" s="17">
        <f>TRUNC(E8*0.126, 0)</f>
        <v>0</v>
      </c>
      <c r="F9" s="18" t="s">
        <v>163</v>
      </c>
      <c r="G9" s="18" t="s">
        <v>14</v>
      </c>
    </row>
    <row r="10" spans="1:7" ht="21" customHeight="1" x14ac:dyDescent="0.3">
      <c r="A10" s="1" t="s">
        <v>164</v>
      </c>
      <c r="B10" s="24"/>
      <c r="C10" s="24"/>
      <c r="D10" s="16" t="s">
        <v>157</v>
      </c>
      <c r="E10" s="17">
        <f>TRUNC(E8+E9, 0)</f>
        <v>0</v>
      </c>
      <c r="F10" s="18" t="s">
        <v>14</v>
      </c>
      <c r="G10" s="18" t="s">
        <v>14</v>
      </c>
    </row>
    <row r="11" spans="1:7" ht="21" customHeight="1" x14ac:dyDescent="0.3">
      <c r="A11" s="1" t="s">
        <v>165</v>
      </c>
      <c r="B11" s="24"/>
      <c r="C11" s="24" t="s">
        <v>166</v>
      </c>
      <c r="D11" s="16" t="s">
        <v>167</v>
      </c>
      <c r="E11" s="17">
        <f>공종별집계표!J10</f>
        <v>0</v>
      </c>
      <c r="F11" s="18" t="s">
        <v>14</v>
      </c>
      <c r="G11" s="18" t="s">
        <v>14</v>
      </c>
    </row>
    <row r="12" spans="1:7" ht="21" customHeight="1" x14ac:dyDescent="0.3">
      <c r="A12" s="1" t="s">
        <v>168</v>
      </c>
      <c r="B12" s="24"/>
      <c r="C12" s="24"/>
      <c r="D12" s="16" t="s">
        <v>169</v>
      </c>
      <c r="E12" s="17">
        <f>TRUNC(E10*0.0356, 0)</f>
        <v>0</v>
      </c>
      <c r="F12" s="18" t="s">
        <v>170</v>
      </c>
      <c r="G12" s="18" t="s">
        <v>14</v>
      </c>
    </row>
    <row r="13" spans="1:7" ht="21" customHeight="1" x14ac:dyDescent="0.3">
      <c r="A13" s="1" t="s">
        <v>171</v>
      </c>
      <c r="B13" s="24"/>
      <c r="C13" s="24"/>
      <c r="D13" s="16" t="s">
        <v>172</v>
      </c>
      <c r="E13" s="17">
        <f>TRUNC(E10*0.0101, 0)</f>
        <v>0</v>
      </c>
      <c r="F13" s="18" t="s">
        <v>173</v>
      </c>
      <c r="G13" s="18" t="s">
        <v>14</v>
      </c>
    </row>
    <row r="14" spans="1:7" ht="21" customHeight="1" x14ac:dyDescent="0.3">
      <c r="A14" s="1" t="s">
        <v>174</v>
      </c>
      <c r="B14" s="24"/>
      <c r="C14" s="24"/>
      <c r="D14" s="16" t="s">
        <v>175</v>
      </c>
      <c r="E14" s="17">
        <f>TRUNC(E8*0.03595, 0)</f>
        <v>0</v>
      </c>
      <c r="F14" s="18" t="s">
        <v>176</v>
      </c>
      <c r="G14" s="18" t="s">
        <v>14</v>
      </c>
    </row>
    <row r="15" spans="1:7" ht="21" customHeight="1" x14ac:dyDescent="0.3">
      <c r="A15" s="1" t="s">
        <v>177</v>
      </c>
      <c r="B15" s="24"/>
      <c r="C15" s="24"/>
      <c r="D15" s="16" t="s">
        <v>178</v>
      </c>
      <c r="E15" s="17">
        <f>TRUNC(E8*0.0475, 0)</f>
        <v>0</v>
      </c>
      <c r="F15" s="18" t="s">
        <v>179</v>
      </c>
      <c r="G15" s="18" t="s">
        <v>14</v>
      </c>
    </row>
    <row r="16" spans="1:7" ht="21" customHeight="1" x14ac:dyDescent="0.3">
      <c r="A16" s="1" t="s">
        <v>180</v>
      </c>
      <c r="B16" s="24"/>
      <c r="C16" s="24"/>
      <c r="D16" s="16" t="s">
        <v>181</v>
      </c>
      <c r="E16" s="17">
        <f>TRUNC(E14*0.1314, 0)</f>
        <v>0</v>
      </c>
      <c r="F16" s="18" t="s">
        <v>182</v>
      </c>
      <c r="G16" s="18" t="s">
        <v>14</v>
      </c>
    </row>
    <row r="17" spans="1:12" ht="21" customHeight="1" x14ac:dyDescent="0.3">
      <c r="A17" s="1" t="s">
        <v>183</v>
      </c>
      <c r="B17" s="24"/>
      <c r="C17" s="24"/>
      <c r="D17" s="16" t="s">
        <v>184</v>
      </c>
      <c r="E17" s="17">
        <f>TRUNC(E8*0.023, 0)</f>
        <v>0</v>
      </c>
      <c r="F17" s="18" t="s">
        <v>185</v>
      </c>
      <c r="G17" s="18" t="s">
        <v>14</v>
      </c>
    </row>
    <row r="18" spans="1:12" ht="21" customHeight="1" x14ac:dyDescent="0.3">
      <c r="A18" s="1" t="s">
        <v>186</v>
      </c>
      <c r="B18" s="24"/>
      <c r="C18" s="24"/>
      <c r="D18" s="16" t="s">
        <v>187</v>
      </c>
      <c r="E18" s="17">
        <f>TRUNC(((E7+E8)*0.0311), 0)</f>
        <v>0</v>
      </c>
      <c r="F18" s="18" t="s">
        <v>188</v>
      </c>
      <c r="G18" s="18" t="s">
        <v>14</v>
      </c>
    </row>
    <row r="19" spans="1:12" ht="21" customHeight="1" x14ac:dyDescent="0.3">
      <c r="A19" s="1" t="s">
        <v>189</v>
      </c>
      <c r="B19" s="24"/>
      <c r="C19" s="24"/>
      <c r="D19" s="16" t="s">
        <v>190</v>
      </c>
      <c r="E19" s="17">
        <f>TRUNC((E7+E10)*0.046, 0)</f>
        <v>0</v>
      </c>
      <c r="F19" s="18" t="s">
        <v>191</v>
      </c>
      <c r="G19" s="18" t="s">
        <v>14</v>
      </c>
    </row>
    <row r="20" spans="1:12" ht="21" hidden="1" customHeight="1" x14ac:dyDescent="0.3">
      <c r="A20" s="1" t="s">
        <v>192</v>
      </c>
      <c r="B20" s="24"/>
      <c r="C20" s="24"/>
      <c r="D20" s="16" t="s">
        <v>193</v>
      </c>
      <c r="E20" s="17">
        <f>TRUNC((E7+E8+E11)*0, 0)</f>
        <v>0</v>
      </c>
      <c r="F20" s="18" t="s">
        <v>194</v>
      </c>
      <c r="G20" s="18" t="s">
        <v>14</v>
      </c>
      <c r="L20" t="s">
        <v>195</v>
      </c>
    </row>
    <row r="21" spans="1:12" ht="21" hidden="1" customHeight="1" x14ac:dyDescent="0.3">
      <c r="A21" s="1" t="s">
        <v>192</v>
      </c>
      <c r="B21" s="24"/>
      <c r="C21" s="24"/>
      <c r="D21" s="16" t="s">
        <v>196</v>
      </c>
      <c r="E21" s="17"/>
      <c r="F21" s="18"/>
      <c r="G21" s="18" t="s">
        <v>14</v>
      </c>
    </row>
    <row r="22" spans="1:12" ht="21" hidden="1" customHeight="1" x14ac:dyDescent="0.3">
      <c r="A22" s="1" t="s">
        <v>197</v>
      </c>
      <c r="B22" s="24"/>
      <c r="C22" s="24"/>
      <c r="D22" s="16" t="s">
        <v>198</v>
      </c>
      <c r="E22" s="17">
        <f>TRUNC((E7+E8+E11)*0, 0)</f>
        <v>0</v>
      </c>
      <c r="F22" s="18" t="s">
        <v>199</v>
      </c>
      <c r="G22" s="18" t="s">
        <v>14</v>
      </c>
      <c r="J22" s="19">
        <v>8.0999999999999996E-4</v>
      </c>
    </row>
    <row r="23" spans="1:12" ht="21" hidden="1" customHeight="1" x14ac:dyDescent="0.3">
      <c r="A23" s="1" t="s">
        <v>200</v>
      </c>
      <c r="B23" s="24"/>
      <c r="C23" s="24"/>
      <c r="D23" s="16" t="s">
        <v>201</v>
      </c>
      <c r="E23" s="17">
        <f>TRUNC((E7+E8+E11)*0, 0)</f>
        <v>0</v>
      </c>
      <c r="F23" s="18" t="s">
        <v>202</v>
      </c>
      <c r="G23" s="18" t="s">
        <v>14</v>
      </c>
      <c r="L23" t="s">
        <v>203</v>
      </c>
    </row>
    <row r="24" spans="1:12" ht="21" customHeight="1" x14ac:dyDescent="0.3">
      <c r="A24" s="1" t="s">
        <v>204</v>
      </c>
      <c r="B24" s="24"/>
      <c r="C24" s="24"/>
      <c r="D24" s="16" t="s">
        <v>157</v>
      </c>
      <c r="E24" s="17">
        <f>TRUNC(E11+E12+E13+E14+E15+E16+E17+E18+E19+E20+E21+E22+E23, 0)</f>
        <v>0</v>
      </c>
      <c r="F24" s="18" t="s">
        <v>14</v>
      </c>
      <c r="G24" s="18" t="s">
        <v>14</v>
      </c>
    </row>
    <row r="25" spans="1:12" ht="21" customHeight="1" x14ac:dyDescent="0.3">
      <c r="A25" s="1" t="s">
        <v>205</v>
      </c>
      <c r="B25" s="23" t="s">
        <v>206</v>
      </c>
      <c r="C25" s="23"/>
      <c r="D25" s="23"/>
      <c r="E25" s="17">
        <f>TRUNC(E7+E10+E24, 0)</f>
        <v>0</v>
      </c>
      <c r="F25" s="18" t="s">
        <v>14</v>
      </c>
      <c r="G25" s="18" t="s">
        <v>14</v>
      </c>
    </row>
    <row r="26" spans="1:12" ht="21" customHeight="1" x14ac:dyDescent="0.3">
      <c r="A26" s="1" t="s">
        <v>207</v>
      </c>
      <c r="B26" s="23" t="s">
        <v>208</v>
      </c>
      <c r="C26" s="23"/>
      <c r="D26" s="23"/>
      <c r="E26" s="17">
        <f>TRUNC(E25*0.06, 0)</f>
        <v>0</v>
      </c>
      <c r="F26" s="18" t="s">
        <v>209</v>
      </c>
      <c r="G26" s="18" t="s">
        <v>14</v>
      </c>
    </row>
    <row r="27" spans="1:12" ht="21" customHeight="1" x14ac:dyDescent="0.3">
      <c r="A27" s="1" t="s">
        <v>210</v>
      </c>
      <c r="B27" s="23" t="s">
        <v>211</v>
      </c>
      <c r="C27" s="23"/>
      <c r="D27" s="23"/>
      <c r="E27" s="17"/>
      <c r="F27" s="18" t="s">
        <v>212</v>
      </c>
      <c r="G27" s="18" t="s">
        <v>14</v>
      </c>
    </row>
    <row r="28" spans="1:12" ht="21" customHeight="1" x14ac:dyDescent="0.3">
      <c r="A28" s="1" t="s">
        <v>213</v>
      </c>
      <c r="B28" s="23" t="s">
        <v>214</v>
      </c>
      <c r="C28" s="23"/>
      <c r="D28" s="23"/>
      <c r="E28" s="17"/>
      <c r="F28" s="18" t="s">
        <v>14</v>
      </c>
      <c r="G28" s="18" t="s">
        <v>14</v>
      </c>
    </row>
    <row r="29" spans="1:12" ht="21" customHeight="1" x14ac:dyDescent="0.3">
      <c r="A29" s="1" t="s">
        <v>213</v>
      </c>
      <c r="B29" s="23" t="s">
        <v>215</v>
      </c>
      <c r="C29" s="23"/>
      <c r="D29" s="23"/>
      <c r="E29" s="17"/>
      <c r="F29" s="18" t="s">
        <v>14</v>
      </c>
      <c r="G29" s="18" t="s">
        <v>14</v>
      </c>
    </row>
    <row r="30" spans="1:12" ht="21" customHeight="1" x14ac:dyDescent="0.3">
      <c r="A30" s="1" t="s">
        <v>216</v>
      </c>
      <c r="B30" s="23" t="s">
        <v>217</v>
      </c>
      <c r="C30" s="23"/>
      <c r="D30" s="23"/>
      <c r="E30" s="17"/>
      <c r="F30" s="18" t="s">
        <v>218</v>
      </c>
      <c r="G30" s="18" t="s">
        <v>14</v>
      </c>
    </row>
    <row r="31" spans="1:12" ht="21" customHeight="1" x14ac:dyDescent="0.3">
      <c r="A31" s="1" t="s">
        <v>219</v>
      </c>
      <c r="B31" s="23" t="s">
        <v>220</v>
      </c>
      <c r="C31" s="23"/>
      <c r="D31" s="23"/>
      <c r="E31" s="17"/>
      <c r="F31" s="18" t="s">
        <v>221</v>
      </c>
      <c r="G31" s="18" t="s">
        <v>14</v>
      </c>
    </row>
    <row r="32" spans="1:12" ht="21" customHeight="1" x14ac:dyDescent="0.3">
      <c r="A32" s="1" t="s">
        <v>222</v>
      </c>
      <c r="B32" s="23" t="s">
        <v>223</v>
      </c>
      <c r="C32" s="23"/>
      <c r="D32" s="23"/>
      <c r="E32" s="17"/>
      <c r="F32" s="18" t="s">
        <v>14</v>
      </c>
      <c r="G32" s="18" t="s">
        <v>14</v>
      </c>
    </row>
    <row r="33" spans="1:7" ht="21" customHeight="1" x14ac:dyDescent="0.3">
      <c r="A33" s="1" t="s">
        <v>224</v>
      </c>
      <c r="B33" s="23" t="s">
        <v>225</v>
      </c>
      <c r="C33" s="23"/>
      <c r="D33" s="23"/>
      <c r="E33" s="17"/>
      <c r="F33" s="18" t="s">
        <v>14</v>
      </c>
      <c r="G33" s="18" t="s">
        <v>14</v>
      </c>
    </row>
    <row r="34" spans="1:7" ht="21" customHeight="1" x14ac:dyDescent="0.3">
      <c r="A34" s="1" t="s">
        <v>226</v>
      </c>
      <c r="B34" s="23" t="s">
        <v>227</v>
      </c>
      <c r="C34" s="23"/>
      <c r="D34" s="23"/>
      <c r="E34" s="17"/>
      <c r="F34" s="18" t="s">
        <v>14</v>
      </c>
      <c r="G34" s="18" t="s">
        <v>14</v>
      </c>
    </row>
    <row r="35" spans="1:7" ht="21" customHeight="1" x14ac:dyDescent="0.3"/>
  </sheetData>
  <mergeCells count="18"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  <mergeCell ref="B30:D30"/>
    <mergeCell ref="B1:G1"/>
    <mergeCell ref="B2:E2"/>
    <mergeCell ref="F2:G2"/>
    <mergeCell ref="B3:D3"/>
    <mergeCell ref="B4:B24"/>
    <mergeCell ref="C4:C7"/>
    <mergeCell ref="C8:C10"/>
    <mergeCell ref="C11:C24"/>
  </mergeCells>
  <phoneticPr fontId="1" type="noConversion"/>
  <pageMargins left="0.78740157480314965" right="0" top="0.39370078740157483" bottom="0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81C30-576A-4AE0-A7A2-E61F171B063A}">
  <dimension ref="A1:T29"/>
  <sheetViews>
    <sheetView tabSelected="1" view="pageBreakPreview" zoomScaleNormal="100" zoomScaleSheetLayoutView="100" workbookViewId="0">
      <selection activeCell="B6" sqref="B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5.625" customWidth="1"/>
    <col min="13" max="13" width="12.625" customWidth="1"/>
  </cols>
  <sheetData>
    <row r="1" spans="1:13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 x14ac:dyDescent="0.3">
      <c r="A3" s="25" t="s">
        <v>2</v>
      </c>
      <c r="B3" s="25" t="s">
        <v>3</v>
      </c>
      <c r="C3" s="25" t="s">
        <v>4</v>
      </c>
      <c r="D3" s="25" t="s">
        <v>5</v>
      </c>
      <c r="E3" s="25" t="s">
        <v>6</v>
      </c>
      <c r="F3" s="25"/>
      <c r="G3" s="25" t="s">
        <v>9</v>
      </c>
      <c r="H3" s="25"/>
      <c r="I3" s="25" t="s">
        <v>10</v>
      </c>
      <c r="J3" s="25"/>
      <c r="K3" s="25" t="s">
        <v>11</v>
      </c>
      <c r="L3" s="25"/>
      <c r="M3" s="25" t="s">
        <v>12</v>
      </c>
    </row>
    <row r="4" spans="1:13" ht="30" customHeight="1" x14ac:dyDescent="0.3">
      <c r="A4" s="26"/>
      <c r="B4" s="26"/>
      <c r="C4" s="26"/>
      <c r="D4" s="26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26"/>
    </row>
    <row r="5" spans="1:13" ht="30" customHeight="1" x14ac:dyDescent="0.3">
      <c r="A5" s="9" t="s">
        <v>13</v>
      </c>
      <c r="B5" s="9" t="s">
        <v>14</v>
      </c>
      <c r="C5" s="9" t="s">
        <v>14</v>
      </c>
      <c r="D5" s="10"/>
      <c r="E5" s="11"/>
      <c r="F5" s="11"/>
      <c r="G5" s="11"/>
      <c r="H5" s="11"/>
      <c r="I5" s="11"/>
      <c r="J5" s="11"/>
      <c r="K5" s="11"/>
      <c r="L5" s="11"/>
      <c r="M5" s="9" t="s">
        <v>14</v>
      </c>
    </row>
    <row r="6" spans="1:13" ht="30" customHeight="1" x14ac:dyDescent="0.3">
      <c r="A6" s="9" t="s">
        <v>15</v>
      </c>
      <c r="B6" s="9" t="s">
        <v>14</v>
      </c>
      <c r="C6" s="9" t="s">
        <v>14</v>
      </c>
      <c r="D6" s="10"/>
      <c r="E6" s="11"/>
      <c r="F6" s="11"/>
      <c r="G6" s="11"/>
      <c r="H6" s="11"/>
      <c r="I6" s="11"/>
      <c r="J6" s="11"/>
      <c r="K6" s="11"/>
      <c r="L6" s="11"/>
      <c r="M6" s="9" t="s">
        <v>14</v>
      </c>
    </row>
    <row r="7" spans="1:13" ht="30" customHeight="1" x14ac:dyDescent="0.3">
      <c r="A7" s="9" t="s">
        <v>16</v>
      </c>
      <c r="B7" s="9" t="s">
        <v>14</v>
      </c>
      <c r="C7" s="9" t="s">
        <v>14</v>
      </c>
      <c r="D7" s="10">
        <v>1</v>
      </c>
      <c r="E7" s="11">
        <f>공종별내역서!F29</f>
        <v>0</v>
      </c>
      <c r="F7" s="11">
        <f t="shared" ref="F7:F14" si="0">E7*D7</f>
        <v>0</v>
      </c>
      <c r="G7" s="11">
        <f>공종별내역서!H29</f>
        <v>0</v>
      </c>
      <c r="H7" s="11">
        <f t="shared" ref="H7:H14" si="1">G7*D7</f>
        <v>0</v>
      </c>
      <c r="I7" s="11">
        <f>공종별내역서!J29</f>
        <v>0</v>
      </c>
      <c r="J7" s="11">
        <f t="shared" ref="J7:J14" si="2">I7*D7</f>
        <v>0</v>
      </c>
      <c r="K7" s="11">
        <f t="shared" ref="K7:L14" si="3">E7+G7+I7</f>
        <v>0</v>
      </c>
      <c r="L7" s="11">
        <f t="shared" si="3"/>
        <v>0</v>
      </c>
      <c r="M7" s="9" t="s">
        <v>14</v>
      </c>
    </row>
    <row r="8" spans="1:13" ht="30" customHeight="1" x14ac:dyDescent="0.3">
      <c r="A8" s="9" t="s">
        <v>76</v>
      </c>
      <c r="B8" s="9" t="s">
        <v>14</v>
      </c>
      <c r="C8" s="9" t="s">
        <v>14</v>
      </c>
      <c r="D8" s="10">
        <v>1</v>
      </c>
      <c r="E8" s="11">
        <f>공종별내역서!F55</f>
        <v>0</v>
      </c>
      <c r="F8" s="11">
        <f t="shared" si="0"/>
        <v>0</v>
      </c>
      <c r="G8" s="11">
        <f>공종별내역서!H55</f>
        <v>0</v>
      </c>
      <c r="H8" s="11">
        <f t="shared" si="1"/>
        <v>0</v>
      </c>
      <c r="I8" s="11">
        <f>공종별내역서!J55</f>
        <v>0</v>
      </c>
      <c r="J8" s="11">
        <f t="shared" si="2"/>
        <v>0</v>
      </c>
      <c r="K8" s="11">
        <f t="shared" si="3"/>
        <v>0</v>
      </c>
      <c r="L8" s="11">
        <f t="shared" si="3"/>
        <v>0</v>
      </c>
      <c r="M8" s="9" t="s">
        <v>14</v>
      </c>
    </row>
    <row r="9" spans="1:13" ht="30" customHeight="1" x14ac:dyDescent="0.3">
      <c r="A9" s="9" t="s">
        <v>116</v>
      </c>
      <c r="B9" s="9" t="s">
        <v>14</v>
      </c>
      <c r="C9" s="9" t="s">
        <v>14</v>
      </c>
      <c r="D9" s="10">
        <v>1</v>
      </c>
      <c r="E9" s="11">
        <f>공종별내역서!F81</f>
        <v>0</v>
      </c>
      <c r="F9" s="11">
        <f t="shared" si="0"/>
        <v>0</v>
      </c>
      <c r="G9" s="11">
        <f>공종별내역서!H81</f>
        <v>0</v>
      </c>
      <c r="H9" s="11">
        <f t="shared" si="1"/>
        <v>0</v>
      </c>
      <c r="I9" s="11">
        <f>공종별내역서!J81</f>
        <v>0</v>
      </c>
      <c r="J9" s="11">
        <f t="shared" si="2"/>
        <v>0</v>
      </c>
      <c r="K9" s="11">
        <f t="shared" si="3"/>
        <v>0</v>
      </c>
      <c r="L9" s="11">
        <f t="shared" si="3"/>
        <v>0</v>
      </c>
      <c r="M9" s="9" t="s">
        <v>14</v>
      </c>
    </row>
    <row r="10" spans="1:13" ht="30" customHeight="1" x14ac:dyDescent="0.3">
      <c r="A10" s="9" t="s">
        <v>75</v>
      </c>
      <c r="B10" s="10"/>
      <c r="C10" s="10"/>
      <c r="D10" s="10"/>
      <c r="E10" s="10"/>
      <c r="F10" s="11">
        <f>F7+F8+F9</f>
        <v>0</v>
      </c>
      <c r="G10" s="10"/>
      <c r="H10" s="11">
        <f>H7+H8+H9</f>
        <v>0</v>
      </c>
      <c r="I10" s="10"/>
      <c r="J10" s="11">
        <f>J7+J8+J9</f>
        <v>0</v>
      </c>
      <c r="K10" s="10"/>
      <c r="L10" s="11">
        <f t="shared" si="3"/>
        <v>0</v>
      </c>
      <c r="M10" s="10"/>
    </row>
    <row r="11" spans="1:13" ht="30" customHeight="1" x14ac:dyDescent="0.3">
      <c r="A11" s="13"/>
      <c r="B11" s="14"/>
      <c r="C11" s="14"/>
      <c r="D11" s="14"/>
      <c r="E11" s="14"/>
      <c r="F11" s="15"/>
      <c r="G11" s="14"/>
      <c r="H11" s="15"/>
      <c r="I11" s="14"/>
      <c r="J11" s="15"/>
      <c r="K11" s="14"/>
      <c r="L11" s="15"/>
      <c r="M11" s="14"/>
    </row>
    <row r="12" spans="1:13" ht="30" customHeight="1" x14ac:dyDescent="0.3">
      <c r="A12" s="9" t="s">
        <v>132</v>
      </c>
      <c r="B12" s="9" t="s">
        <v>14</v>
      </c>
      <c r="C12" s="9" t="s">
        <v>14</v>
      </c>
      <c r="D12" s="10">
        <v>1</v>
      </c>
      <c r="E12" s="11">
        <f>공종별내역서!F107</f>
        <v>0</v>
      </c>
      <c r="F12" s="11">
        <f t="shared" si="0"/>
        <v>0</v>
      </c>
      <c r="G12" s="11">
        <f>공종별내역서!H107</f>
        <v>0</v>
      </c>
      <c r="H12" s="11">
        <f t="shared" si="1"/>
        <v>0</v>
      </c>
      <c r="I12" s="11">
        <f>공종별내역서!J107</f>
        <v>0</v>
      </c>
      <c r="J12" s="11">
        <f t="shared" si="2"/>
        <v>0</v>
      </c>
      <c r="K12" s="11">
        <f t="shared" si="3"/>
        <v>0</v>
      </c>
      <c r="L12" s="11">
        <f t="shared" si="3"/>
        <v>0</v>
      </c>
      <c r="M12" s="9" t="s">
        <v>143</v>
      </c>
    </row>
    <row r="13" spans="1:13" ht="30" customHeight="1" x14ac:dyDescent="0.3">
      <c r="A13" s="13"/>
      <c r="B13" s="13"/>
      <c r="C13" s="13"/>
      <c r="D13" s="14"/>
      <c r="E13" s="15"/>
      <c r="F13" s="15"/>
      <c r="G13" s="15"/>
      <c r="H13" s="15"/>
      <c r="I13" s="15"/>
      <c r="J13" s="15"/>
      <c r="K13" s="15"/>
      <c r="L13" s="15"/>
      <c r="M13" s="13"/>
    </row>
    <row r="14" spans="1:13" ht="30" customHeight="1" x14ac:dyDescent="0.3">
      <c r="A14" s="9" t="s">
        <v>137</v>
      </c>
      <c r="B14" s="9" t="s">
        <v>14</v>
      </c>
      <c r="C14" s="9" t="s">
        <v>14</v>
      </c>
      <c r="D14" s="10">
        <v>1</v>
      </c>
      <c r="E14" s="11">
        <f>공종별내역서!F133</f>
        <v>0</v>
      </c>
      <c r="F14" s="11">
        <f t="shared" si="0"/>
        <v>0</v>
      </c>
      <c r="G14" s="11">
        <f>공종별내역서!H133</f>
        <v>0</v>
      </c>
      <c r="H14" s="11">
        <f t="shared" si="1"/>
        <v>0</v>
      </c>
      <c r="I14" s="11">
        <f>공종별내역서!J133</f>
        <v>0</v>
      </c>
      <c r="J14" s="11">
        <f t="shared" si="2"/>
        <v>0</v>
      </c>
      <c r="K14" s="11">
        <f t="shared" si="3"/>
        <v>0</v>
      </c>
      <c r="L14" s="11">
        <f t="shared" si="3"/>
        <v>0</v>
      </c>
      <c r="M14" s="9" t="s">
        <v>143</v>
      </c>
    </row>
    <row r="15" spans="1:13" ht="30" customHeight="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 ht="30" customHeigh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ht="30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ht="30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ht="30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ht="30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ht="30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3" ht="30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13" ht="30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ht="30" customHeigh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1:13" ht="30" customHeight="1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3" ht="30" customHeight="1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</sheetData>
  <mergeCells count="9">
    <mergeCell ref="G3:H3"/>
    <mergeCell ref="A3:A4"/>
    <mergeCell ref="B3:B4"/>
    <mergeCell ref="C3:C4"/>
    <mergeCell ref="D3:D4"/>
    <mergeCell ref="E3:F3"/>
    <mergeCell ref="I3:J3"/>
    <mergeCell ref="K3:L3"/>
    <mergeCell ref="M3:M4"/>
  </mergeCells>
  <phoneticPr fontId="1" type="noConversion"/>
  <pageMargins left="0.78740157480314965" right="0" top="0.39370078740157483" bottom="0.39370078740157483" header="0" footer="0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ACE67-B9E6-4215-B2AF-CFB861E555D8}">
  <dimension ref="A1:AV133"/>
  <sheetViews>
    <sheetView view="pageBreakPreview" zoomScaleNormal="100" zoomScaleSheetLayoutView="100" workbookViewId="0">
      <selection activeCell="C5" sqref="C5"/>
    </sheetView>
  </sheetViews>
  <sheetFormatPr defaultRowHeight="16.5" x14ac:dyDescent="0.3"/>
  <cols>
    <col min="1" max="1" width="30.625" customWidth="1"/>
    <col min="2" max="2" width="33.625" customWidth="1"/>
    <col min="3" max="3" width="4.625" customWidth="1"/>
    <col min="4" max="4" width="8.625" customWidth="1"/>
    <col min="5" max="12" width="14.625" customWidth="1"/>
    <col min="13" max="13" width="12.625" customWidth="1"/>
    <col min="14" max="14" width="10.25" bestFit="1" customWidth="1"/>
  </cols>
  <sheetData>
    <row r="1" spans="1:14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4" ht="30" customHeight="1" x14ac:dyDescent="0.3">
      <c r="A2" s="25" t="s">
        <v>2</v>
      </c>
      <c r="B2" s="25" t="s">
        <v>3</v>
      </c>
      <c r="C2" s="25" t="s">
        <v>4</v>
      </c>
      <c r="D2" s="25" t="s">
        <v>5</v>
      </c>
      <c r="E2" s="25" t="s">
        <v>6</v>
      </c>
      <c r="F2" s="25"/>
      <c r="G2" s="25" t="s">
        <v>9</v>
      </c>
      <c r="H2" s="25"/>
      <c r="I2" s="25" t="s">
        <v>10</v>
      </c>
      <c r="J2" s="25"/>
      <c r="K2" s="25" t="s">
        <v>11</v>
      </c>
      <c r="L2" s="25"/>
      <c r="M2" s="25" t="s">
        <v>12</v>
      </c>
    </row>
    <row r="3" spans="1:14" ht="30" customHeight="1" x14ac:dyDescent="0.3">
      <c r="A3" s="25"/>
      <c r="B3" s="25"/>
      <c r="C3" s="25"/>
      <c r="D3" s="25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5"/>
    </row>
    <row r="4" spans="1:14" ht="30" customHeight="1" x14ac:dyDescent="0.3">
      <c r="A4" s="12" t="s">
        <v>16</v>
      </c>
      <c r="B4" s="12" t="s">
        <v>14</v>
      </c>
      <c r="C4" s="10"/>
      <c r="D4" s="10"/>
      <c r="E4" s="11"/>
      <c r="F4" s="11"/>
      <c r="G4" s="11"/>
      <c r="H4" s="11"/>
      <c r="I4" s="11"/>
      <c r="J4" s="11"/>
      <c r="K4" s="11"/>
      <c r="L4" s="11"/>
      <c r="M4" s="10"/>
    </row>
    <row r="5" spans="1:14" ht="30" customHeight="1" x14ac:dyDescent="0.3">
      <c r="A5" s="12" t="s">
        <v>228</v>
      </c>
      <c r="B5" s="12" t="s">
        <v>18</v>
      </c>
      <c r="C5" s="12" t="s">
        <v>19</v>
      </c>
      <c r="D5" s="10">
        <v>99</v>
      </c>
      <c r="E5" s="11"/>
      <c r="F5" s="11"/>
      <c r="G5" s="11"/>
      <c r="H5" s="11"/>
      <c r="I5" s="11"/>
      <c r="J5" s="11"/>
      <c r="K5" s="11"/>
      <c r="L5" s="11"/>
      <c r="M5" s="12" t="s">
        <v>20</v>
      </c>
      <c r="N5" s="11">
        <f>L5+L6+L7+L9+L10+L11+L15+L16+L18+L19+L22+L23</f>
        <v>0</v>
      </c>
    </row>
    <row r="6" spans="1:14" ht="30" customHeight="1" x14ac:dyDescent="0.3">
      <c r="A6" s="12" t="s">
        <v>17</v>
      </c>
      <c r="B6" s="12" t="s">
        <v>21</v>
      </c>
      <c r="C6" s="12" t="s">
        <v>19</v>
      </c>
      <c r="D6" s="10">
        <v>13.1</v>
      </c>
      <c r="E6" s="11"/>
      <c r="F6" s="11"/>
      <c r="G6" s="11"/>
      <c r="H6" s="11"/>
      <c r="I6" s="11"/>
      <c r="J6" s="11"/>
      <c r="K6" s="11"/>
      <c r="L6" s="11"/>
      <c r="M6" s="12" t="s">
        <v>22</v>
      </c>
    </row>
    <row r="7" spans="1:14" ht="30" customHeight="1" x14ac:dyDescent="0.3">
      <c r="A7" s="12" t="s">
        <v>17</v>
      </c>
      <c r="B7" s="12" t="s">
        <v>23</v>
      </c>
      <c r="C7" s="12" t="s">
        <v>19</v>
      </c>
      <c r="D7" s="10">
        <v>12</v>
      </c>
      <c r="E7" s="11"/>
      <c r="F7" s="11"/>
      <c r="G7" s="11"/>
      <c r="H7" s="11"/>
      <c r="I7" s="11"/>
      <c r="J7" s="11"/>
      <c r="K7" s="11"/>
      <c r="L7" s="11"/>
      <c r="M7" s="12" t="s">
        <v>24</v>
      </c>
    </row>
    <row r="8" spans="1:14" ht="30" customHeight="1" x14ac:dyDescent="0.3">
      <c r="A8" s="12" t="s">
        <v>25</v>
      </c>
      <c r="B8" s="12" t="s">
        <v>231</v>
      </c>
      <c r="C8" s="12" t="s">
        <v>26</v>
      </c>
      <c r="D8" s="10">
        <v>5</v>
      </c>
      <c r="E8" s="11"/>
      <c r="F8" s="11"/>
      <c r="G8" s="11"/>
      <c r="H8" s="11"/>
      <c r="I8" s="11"/>
      <c r="J8" s="11"/>
      <c r="K8" s="11"/>
      <c r="L8" s="11"/>
      <c r="M8" s="12" t="s">
        <v>27</v>
      </c>
    </row>
    <row r="9" spans="1:14" ht="30" customHeight="1" x14ac:dyDescent="0.3">
      <c r="A9" s="12" t="s">
        <v>28</v>
      </c>
      <c r="B9" s="12" t="s">
        <v>29</v>
      </c>
      <c r="C9" s="12" t="s">
        <v>19</v>
      </c>
      <c r="D9" s="10">
        <v>124.1</v>
      </c>
      <c r="E9" s="11"/>
      <c r="F9" s="11"/>
      <c r="G9" s="11"/>
      <c r="H9" s="11"/>
      <c r="I9" s="11"/>
      <c r="J9" s="11"/>
      <c r="K9" s="11"/>
      <c r="L9" s="11"/>
      <c r="M9" s="12" t="s">
        <v>30</v>
      </c>
    </row>
    <row r="10" spans="1:14" ht="30" customHeight="1" x14ac:dyDescent="0.3">
      <c r="A10" s="12" t="s">
        <v>31</v>
      </c>
      <c r="B10" s="12" t="s">
        <v>32</v>
      </c>
      <c r="C10" s="12" t="s">
        <v>26</v>
      </c>
      <c r="D10" s="10">
        <v>36</v>
      </c>
      <c r="E10" s="11"/>
      <c r="F10" s="11"/>
      <c r="G10" s="11"/>
      <c r="H10" s="11"/>
      <c r="I10" s="11"/>
      <c r="J10" s="11"/>
      <c r="K10" s="11"/>
      <c r="L10" s="11"/>
      <c r="M10" s="12" t="s">
        <v>33</v>
      </c>
    </row>
    <row r="11" spans="1:14" ht="30" customHeight="1" x14ac:dyDescent="0.3">
      <c r="A11" s="12" t="s">
        <v>31</v>
      </c>
      <c r="B11" s="12" t="s">
        <v>34</v>
      </c>
      <c r="C11" s="12" t="s">
        <v>26</v>
      </c>
      <c r="D11" s="10">
        <v>33</v>
      </c>
      <c r="E11" s="11"/>
      <c r="F11" s="11"/>
      <c r="G11" s="11"/>
      <c r="H11" s="11"/>
      <c r="I11" s="11"/>
      <c r="J11" s="11"/>
      <c r="K11" s="11"/>
      <c r="L11" s="11"/>
      <c r="M11" s="12" t="s">
        <v>35</v>
      </c>
    </row>
    <row r="12" spans="1:14" ht="30" customHeight="1" x14ac:dyDescent="0.3">
      <c r="A12" s="12" t="s">
        <v>36</v>
      </c>
      <c r="B12" s="12" t="s">
        <v>37</v>
      </c>
      <c r="C12" s="12" t="s">
        <v>38</v>
      </c>
      <c r="D12" s="10">
        <v>5</v>
      </c>
      <c r="E12" s="11"/>
      <c r="F12" s="11"/>
      <c r="G12" s="11"/>
      <c r="H12" s="11"/>
      <c r="I12" s="11"/>
      <c r="J12" s="11"/>
      <c r="K12" s="11"/>
      <c r="L12" s="11"/>
      <c r="M12" s="12" t="s">
        <v>39</v>
      </c>
    </row>
    <row r="13" spans="1:14" ht="30" customHeight="1" x14ac:dyDescent="0.3">
      <c r="A13" s="12" t="s">
        <v>36</v>
      </c>
      <c r="B13" s="12" t="s">
        <v>40</v>
      </c>
      <c r="C13" s="12" t="s">
        <v>38</v>
      </c>
      <c r="D13" s="10">
        <v>1</v>
      </c>
      <c r="E13" s="11"/>
      <c r="F13" s="11"/>
      <c r="G13" s="11"/>
      <c r="H13" s="11"/>
      <c r="I13" s="11"/>
      <c r="J13" s="11"/>
      <c r="K13" s="11"/>
      <c r="L13" s="11"/>
      <c r="M13" s="12" t="s">
        <v>41</v>
      </c>
    </row>
    <row r="14" spans="1:14" ht="30" customHeight="1" x14ac:dyDescent="0.3">
      <c r="A14" s="12" t="s">
        <v>36</v>
      </c>
      <c r="B14" s="12" t="s">
        <v>42</v>
      </c>
      <c r="C14" s="12" t="s">
        <v>38</v>
      </c>
      <c r="D14" s="10">
        <v>1</v>
      </c>
      <c r="E14" s="11"/>
      <c r="F14" s="11"/>
      <c r="G14" s="11"/>
      <c r="H14" s="11"/>
      <c r="I14" s="11"/>
      <c r="J14" s="11"/>
      <c r="K14" s="11"/>
      <c r="L14" s="11"/>
      <c r="M14" s="12" t="s">
        <v>43</v>
      </c>
    </row>
    <row r="15" spans="1:14" ht="30" customHeight="1" x14ac:dyDescent="0.3">
      <c r="A15" s="12" t="s">
        <v>44</v>
      </c>
      <c r="B15" s="12" t="s">
        <v>45</v>
      </c>
      <c r="C15" s="12" t="s">
        <v>46</v>
      </c>
      <c r="D15" s="10">
        <v>180</v>
      </c>
      <c r="E15" s="11"/>
      <c r="F15" s="11"/>
      <c r="G15" s="11"/>
      <c r="H15" s="11"/>
      <c r="I15" s="11"/>
      <c r="J15" s="11"/>
      <c r="K15" s="11"/>
      <c r="L15" s="11"/>
      <c r="M15" s="12" t="s">
        <v>47</v>
      </c>
    </row>
    <row r="16" spans="1:14" ht="30" customHeight="1" x14ac:dyDescent="0.3">
      <c r="A16" s="12" t="s">
        <v>48</v>
      </c>
      <c r="B16" s="12" t="s">
        <v>49</v>
      </c>
      <c r="C16" s="12" t="s">
        <v>38</v>
      </c>
      <c r="D16" s="10">
        <v>72</v>
      </c>
      <c r="E16" s="11"/>
      <c r="F16" s="11"/>
      <c r="G16" s="11"/>
      <c r="H16" s="11"/>
      <c r="I16" s="11"/>
      <c r="J16" s="11"/>
      <c r="K16" s="11"/>
      <c r="L16" s="11"/>
      <c r="M16" s="12" t="s">
        <v>14</v>
      </c>
    </row>
    <row r="17" spans="1:13" ht="30" customHeight="1" x14ac:dyDescent="0.3">
      <c r="A17" s="12" t="s">
        <v>50</v>
      </c>
      <c r="B17" s="12" t="s">
        <v>51</v>
      </c>
      <c r="C17" s="12" t="s">
        <v>26</v>
      </c>
      <c r="D17" s="10">
        <v>15</v>
      </c>
      <c r="E17" s="11"/>
      <c r="F17" s="11"/>
      <c r="G17" s="11"/>
      <c r="H17" s="11"/>
      <c r="I17" s="11"/>
      <c r="J17" s="11"/>
      <c r="K17" s="11"/>
      <c r="L17" s="11"/>
      <c r="M17" s="12" t="s">
        <v>52</v>
      </c>
    </row>
    <row r="18" spans="1:13" ht="30" customHeight="1" x14ac:dyDescent="0.3">
      <c r="A18" s="12" t="s">
        <v>229</v>
      </c>
      <c r="B18" s="12" t="s">
        <v>54</v>
      </c>
      <c r="C18" s="12" t="s">
        <v>19</v>
      </c>
      <c r="D18" s="10">
        <v>79.3</v>
      </c>
      <c r="E18" s="11"/>
      <c r="F18" s="11"/>
      <c r="G18" s="11"/>
      <c r="H18" s="11"/>
      <c r="I18" s="11"/>
      <c r="J18" s="11"/>
      <c r="K18" s="11"/>
      <c r="L18" s="11"/>
      <c r="M18" s="12" t="s">
        <v>55</v>
      </c>
    </row>
    <row r="19" spans="1:13" ht="30" customHeight="1" x14ac:dyDescent="0.3">
      <c r="A19" s="12" t="s">
        <v>53</v>
      </c>
      <c r="B19" s="12" t="s">
        <v>56</v>
      </c>
      <c r="C19" s="12" t="s">
        <v>19</v>
      </c>
      <c r="D19" s="10">
        <v>19.3</v>
      </c>
      <c r="E19" s="11"/>
      <c r="F19" s="11"/>
      <c r="G19" s="11"/>
      <c r="H19" s="11"/>
      <c r="I19" s="11"/>
      <c r="J19" s="11"/>
      <c r="K19" s="11"/>
      <c r="L19" s="11"/>
      <c r="M19" s="12" t="s">
        <v>57</v>
      </c>
    </row>
    <row r="20" spans="1:13" ht="30" customHeight="1" x14ac:dyDescent="0.3">
      <c r="A20" s="12" t="s">
        <v>230</v>
      </c>
      <c r="B20" s="12" t="s">
        <v>14</v>
      </c>
      <c r="C20" s="12" t="s">
        <v>58</v>
      </c>
      <c r="D20" s="10">
        <v>98.6</v>
      </c>
      <c r="E20" s="11"/>
      <c r="F20" s="11"/>
      <c r="G20" s="11"/>
      <c r="H20" s="11"/>
      <c r="I20" s="11"/>
      <c r="J20" s="11"/>
      <c r="K20" s="11"/>
      <c r="L20" s="11"/>
      <c r="M20" s="12" t="s">
        <v>59</v>
      </c>
    </row>
    <row r="21" spans="1:13" ht="30" customHeight="1" x14ac:dyDescent="0.3">
      <c r="A21" s="12" t="s">
        <v>60</v>
      </c>
      <c r="B21" s="12" t="s">
        <v>61</v>
      </c>
      <c r="C21" s="12" t="s">
        <v>46</v>
      </c>
      <c r="D21" s="10">
        <v>99</v>
      </c>
      <c r="E21" s="11"/>
      <c r="F21" s="11"/>
      <c r="G21" s="11"/>
      <c r="H21" s="11"/>
      <c r="I21" s="11"/>
      <c r="J21" s="11"/>
      <c r="K21" s="11"/>
      <c r="L21" s="11"/>
      <c r="M21" s="12" t="s">
        <v>62</v>
      </c>
    </row>
    <row r="22" spans="1:13" ht="30" customHeight="1" x14ac:dyDescent="0.3">
      <c r="A22" s="12" t="s">
        <v>63</v>
      </c>
      <c r="B22" s="12" t="s">
        <v>64</v>
      </c>
      <c r="C22" s="12" t="s">
        <v>38</v>
      </c>
      <c r="D22" s="10">
        <v>3</v>
      </c>
      <c r="E22" s="11"/>
      <c r="F22" s="11"/>
      <c r="G22" s="11"/>
      <c r="H22" s="11"/>
      <c r="I22" s="11"/>
      <c r="J22" s="11"/>
      <c r="K22" s="11"/>
      <c r="L22" s="11"/>
      <c r="M22" s="12" t="s">
        <v>65</v>
      </c>
    </row>
    <row r="23" spans="1:13" ht="30" customHeight="1" x14ac:dyDescent="0.3">
      <c r="A23" s="12" t="s">
        <v>63</v>
      </c>
      <c r="B23" s="12" t="s">
        <v>66</v>
      </c>
      <c r="C23" s="12" t="s">
        <v>38</v>
      </c>
      <c r="D23" s="10">
        <v>48</v>
      </c>
      <c r="E23" s="11"/>
      <c r="F23" s="11"/>
      <c r="G23" s="11"/>
      <c r="H23" s="11"/>
      <c r="I23" s="11"/>
      <c r="J23" s="11"/>
      <c r="K23" s="11"/>
      <c r="L23" s="11"/>
      <c r="M23" s="12" t="s">
        <v>67</v>
      </c>
    </row>
    <row r="24" spans="1:13" ht="30" customHeight="1" x14ac:dyDescent="0.3">
      <c r="A24" s="12" t="s">
        <v>68</v>
      </c>
      <c r="B24" s="12" t="s">
        <v>69</v>
      </c>
      <c r="C24" s="12" t="s">
        <v>70</v>
      </c>
      <c r="D24" s="10">
        <v>2</v>
      </c>
      <c r="E24" s="11"/>
      <c r="F24" s="11"/>
      <c r="G24" s="11"/>
      <c r="H24" s="11"/>
      <c r="I24" s="11"/>
      <c r="J24" s="11"/>
      <c r="K24" s="11"/>
      <c r="L24" s="11"/>
      <c r="M24" s="12" t="s">
        <v>71</v>
      </c>
    </row>
    <row r="25" spans="1:13" ht="30" customHeight="1" x14ac:dyDescent="0.3">
      <c r="A25" s="12" t="s">
        <v>72</v>
      </c>
      <c r="B25" s="12" t="s">
        <v>73</v>
      </c>
      <c r="C25" s="12" t="s">
        <v>74</v>
      </c>
      <c r="D25" s="10">
        <v>2.5</v>
      </c>
      <c r="E25" s="11"/>
      <c r="F25" s="11"/>
      <c r="G25" s="11"/>
      <c r="H25" s="11"/>
      <c r="I25" s="11"/>
      <c r="J25" s="11"/>
      <c r="K25" s="11"/>
      <c r="L25" s="11"/>
      <c r="M25" s="12" t="s">
        <v>14</v>
      </c>
    </row>
    <row r="26" spans="1:13" ht="30" customHeight="1" x14ac:dyDescent="0.3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</row>
    <row r="27" spans="1:13" ht="30" customHeight="1" x14ac:dyDescent="0.3">
      <c r="A27" s="10"/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0"/>
    </row>
    <row r="28" spans="1:13" ht="30" customHeight="1" x14ac:dyDescent="0.3">
      <c r="A28" s="10"/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0"/>
    </row>
    <row r="29" spans="1:13" ht="30" customHeight="1" x14ac:dyDescent="0.3">
      <c r="A29" s="12" t="s">
        <v>75</v>
      </c>
      <c r="B29" s="10"/>
      <c r="C29" s="10"/>
      <c r="D29" s="10"/>
      <c r="E29" s="11"/>
      <c r="F29" s="11"/>
      <c r="G29" s="11"/>
      <c r="H29" s="11"/>
      <c r="I29" s="11"/>
      <c r="J29" s="11"/>
      <c r="K29" s="11"/>
      <c r="L29" s="11"/>
      <c r="M29" s="10"/>
    </row>
    <row r="30" spans="1:13" ht="30" customHeight="1" x14ac:dyDescent="0.3">
      <c r="A30" s="12" t="s">
        <v>76</v>
      </c>
      <c r="B30" s="12" t="s">
        <v>14</v>
      </c>
      <c r="C30" s="10"/>
      <c r="D30" s="10"/>
      <c r="E30" s="11"/>
      <c r="F30" s="11"/>
      <c r="G30" s="11"/>
      <c r="H30" s="11"/>
      <c r="I30" s="11"/>
      <c r="J30" s="11"/>
      <c r="K30" s="11"/>
      <c r="L30" s="11"/>
      <c r="M30" s="10"/>
    </row>
    <row r="31" spans="1:13" ht="30" customHeight="1" x14ac:dyDescent="0.3">
      <c r="A31" s="12" t="s">
        <v>77</v>
      </c>
      <c r="B31" s="12" t="s">
        <v>78</v>
      </c>
      <c r="C31" s="12" t="s">
        <v>46</v>
      </c>
      <c r="D31" s="10">
        <v>141</v>
      </c>
      <c r="E31" s="11"/>
      <c r="F31" s="11"/>
      <c r="G31" s="11"/>
      <c r="H31" s="11"/>
      <c r="I31" s="11"/>
      <c r="J31" s="11"/>
      <c r="K31" s="11"/>
      <c r="L31" s="11"/>
      <c r="M31" s="12" t="s">
        <v>79</v>
      </c>
    </row>
    <row r="32" spans="1:13" ht="30" customHeight="1" x14ac:dyDescent="0.3">
      <c r="A32" s="12" t="s">
        <v>77</v>
      </c>
      <c r="B32" s="12" t="s">
        <v>80</v>
      </c>
      <c r="C32" s="12" t="s">
        <v>46</v>
      </c>
      <c r="D32" s="10">
        <v>64</v>
      </c>
      <c r="E32" s="11"/>
      <c r="F32" s="11"/>
      <c r="G32" s="11"/>
      <c r="H32" s="11"/>
      <c r="I32" s="11"/>
      <c r="J32" s="11"/>
      <c r="K32" s="11"/>
      <c r="L32" s="11"/>
      <c r="M32" s="12" t="s">
        <v>79</v>
      </c>
    </row>
    <row r="33" spans="1:13" ht="30" customHeight="1" x14ac:dyDescent="0.3">
      <c r="A33" s="12" t="s">
        <v>77</v>
      </c>
      <c r="B33" s="12" t="s">
        <v>81</v>
      </c>
      <c r="C33" s="12" t="s">
        <v>46</v>
      </c>
      <c r="D33" s="10">
        <v>182</v>
      </c>
      <c r="E33" s="11"/>
      <c r="F33" s="11"/>
      <c r="G33" s="11"/>
      <c r="H33" s="11"/>
      <c r="I33" s="11"/>
      <c r="J33" s="11"/>
      <c r="K33" s="11"/>
      <c r="L33" s="11"/>
      <c r="M33" s="12" t="s">
        <v>14</v>
      </c>
    </row>
    <row r="34" spans="1:13" ht="30" customHeight="1" x14ac:dyDescent="0.3">
      <c r="A34" s="12" t="s">
        <v>77</v>
      </c>
      <c r="B34" s="12" t="s">
        <v>82</v>
      </c>
      <c r="C34" s="12" t="s">
        <v>46</v>
      </c>
      <c r="D34" s="10">
        <v>112</v>
      </c>
      <c r="E34" s="11"/>
      <c r="F34" s="11"/>
      <c r="G34" s="11"/>
      <c r="H34" s="11"/>
      <c r="I34" s="11"/>
      <c r="J34" s="11"/>
      <c r="K34" s="11"/>
      <c r="L34" s="11"/>
      <c r="M34" s="12" t="s">
        <v>14</v>
      </c>
    </row>
    <row r="35" spans="1:13" ht="30" customHeight="1" x14ac:dyDescent="0.3">
      <c r="A35" s="12" t="s">
        <v>77</v>
      </c>
      <c r="B35" s="12" t="s">
        <v>83</v>
      </c>
      <c r="C35" s="12" t="s">
        <v>46</v>
      </c>
      <c r="D35" s="10">
        <v>128</v>
      </c>
      <c r="E35" s="11"/>
      <c r="F35" s="11"/>
      <c r="G35" s="11"/>
      <c r="H35" s="11"/>
      <c r="I35" s="11"/>
      <c r="J35" s="11"/>
      <c r="K35" s="11"/>
      <c r="L35" s="11"/>
      <c r="M35" s="12" t="s">
        <v>79</v>
      </c>
    </row>
    <row r="36" spans="1:13" ht="30" customHeight="1" x14ac:dyDescent="0.3">
      <c r="A36" s="12" t="s">
        <v>84</v>
      </c>
      <c r="B36" s="12" t="s">
        <v>85</v>
      </c>
      <c r="C36" s="12" t="s">
        <v>38</v>
      </c>
      <c r="D36" s="10">
        <v>6</v>
      </c>
      <c r="E36" s="11"/>
      <c r="F36" s="11"/>
      <c r="G36" s="11"/>
      <c r="H36" s="11"/>
      <c r="I36" s="11"/>
      <c r="J36" s="11"/>
      <c r="K36" s="11"/>
      <c r="L36" s="11"/>
      <c r="M36" s="12" t="s">
        <v>14</v>
      </c>
    </row>
    <row r="37" spans="1:13" ht="30" customHeight="1" x14ac:dyDescent="0.3">
      <c r="A37" s="12" t="s">
        <v>86</v>
      </c>
      <c r="B37" s="12" t="s">
        <v>87</v>
      </c>
      <c r="C37" s="12" t="s">
        <v>26</v>
      </c>
      <c r="D37" s="10">
        <v>9</v>
      </c>
      <c r="E37" s="11"/>
      <c r="F37" s="11"/>
      <c r="G37" s="11"/>
      <c r="H37" s="11"/>
      <c r="I37" s="11"/>
      <c r="J37" s="11"/>
      <c r="K37" s="11"/>
      <c r="L37" s="11"/>
      <c r="M37" s="12" t="s">
        <v>14</v>
      </c>
    </row>
    <row r="38" spans="1:13" ht="30" customHeight="1" x14ac:dyDescent="0.3">
      <c r="A38" s="12" t="s">
        <v>88</v>
      </c>
      <c r="B38" s="12" t="s">
        <v>89</v>
      </c>
      <c r="C38" s="12" t="s">
        <v>90</v>
      </c>
      <c r="D38" s="10">
        <v>29</v>
      </c>
      <c r="E38" s="11"/>
      <c r="F38" s="11"/>
      <c r="G38" s="11"/>
      <c r="H38" s="11"/>
      <c r="I38" s="11"/>
      <c r="J38" s="11"/>
      <c r="K38" s="11"/>
      <c r="L38" s="11"/>
      <c r="M38" s="12" t="s">
        <v>14</v>
      </c>
    </row>
    <row r="39" spans="1:13" ht="30" customHeight="1" x14ac:dyDescent="0.3">
      <c r="A39" s="12" t="s">
        <v>91</v>
      </c>
      <c r="B39" s="12" t="s">
        <v>92</v>
      </c>
      <c r="C39" s="12" t="s">
        <v>70</v>
      </c>
      <c r="D39" s="10">
        <v>9</v>
      </c>
      <c r="E39" s="11"/>
      <c r="F39" s="11"/>
      <c r="G39" s="11"/>
      <c r="H39" s="11"/>
      <c r="I39" s="11"/>
      <c r="J39" s="11"/>
      <c r="K39" s="11"/>
      <c r="L39" s="11"/>
      <c r="M39" s="12" t="s">
        <v>93</v>
      </c>
    </row>
    <row r="40" spans="1:13" ht="30" customHeight="1" x14ac:dyDescent="0.3">
      <c r="A40" s="12" t="s">
        <v>94</v>
      </c>
      <c r="B40" s="12" t="s">
        <v>14</v>
      </c>
      <c r="C40" s="12" t="s">
        <v>70</v>
      </c>
      <c r="D40" s="10">
        <v>9</v>
      </c>
      <c r="E40" s="11"/>
      <c r="F40" s="11"/>
      <c r="G40" s="11"/>
      <c r="H40" s="11"/>
      <c r="I40" s="11"/>
      <c r="J40" s="11"/>
      <c r="K40" s="11"/>
      <c r="L40" s="11"/>
      <c r="M40" s="12" t="s">
        <v>95</v>
      </c>
    </row>
    <row r="41" spans="1:13" ht="30" customHeight="1" x14ac:dyDescent="0.3">
      <c r="A41" s="12" t="s">
        <v>96</v>
      </c>
      <c r="B41" s="12" t="s">
        <v>97</v>
      </c>
      <c r="C41" s="12" t="s">
        <v>26</v>
      </c>
      <c r="D41" s="10">
        <v>1</v>
      </c>
      <c r="E41" s="11"/>
      <c r="F41" s="11"/>
      <c r="G41" s="11"/>
      <c r="H41" s="11"/>
      <c r="I41" s="11"/>
      <c r="J41" s="11"/>
      <c r="K41" s="11"/>
      <c r="L41" s="11"/>
      <c r="M41" s="12" t="s">
        <v>98</v>
      </c>
    </row>
    <row r="42" spans="1:13" ht="30" customHeight="1" x14ac:dyDescent="0.3">
      <c r="A42" s="12" t="s">
        <v>99</v>
      </c>
      <c r="B42" s="12" t="s">
        <v>100</v>
      </c>
      <c r="C42" s="12" t="s">
        <v>46</v>
      </c>
      <c r="D42" s="10">
        <v>82</v>
      </c>
      <c r="E42" s="11"/>
      <c r="F42" s="11"/>
      <c r="G42" s="11"/>
      <c r="H42" s="11"/>
      <c r="I42" s="11"/>
      <c r="J42" s="11"/>
      <c r="K42" s="11"/>
      <c r="L42" s="11"/>
      <c r="M42" s="12" t="s">
        <v>101</v>
      </c>
    </row>
    <row r="43" spans="1:13" ht="30" customHeight="1" x14ac:dyDescent="0.3">
      <c r="A43" s="12" t="s">
        <v>102</v>
      </c>
      <c r="B43" s="12" t="s">
        <v>103</v>
      </c>
      <c r="C43" s="12" t="s">
        <v>46</v>
      </c>
      <c r="D43" s="10">
        <v>66</v>
      </c>
      <c r="E43" s="11"/>
      <c r="F43" s="11"/>
      <c r="G43" s="11"/>
      <c r="H43" s="11"/>
      <c r="I43" s="11"/>
      <c r="J43" s="11"/>
      <c r="K43" s="11"/>
      <c r="L43" s="11"/>
      <c r="M43" s="12" t="s">
        <v>104</v>
      </c>
    </row>
    <row r="44" spans="1:13" ht="30" customHeight="1" x14ac:dyDescent="0.3">
      <c r="A44" s="12" t="s">
        <v>102</v>
      </c>
      <c r="B44" s="12" t="s">
        <v>105</v>
      </c>
      <c r="C44" s="12" t="s">
        <v>46</v>
      </c>
      <c r="D44" s="10">
        <v>36</v>
      </c>
      <c r="E44" s="11"/>
      <c r="F44" s="11"/>
      <c r="G44" s="11"/>
      <c r="H44" s="11"/>
      <c r="I44" s="11"/>
      <c r="J44" s="11"/>
      <c r="K44" s="11"/>
      <c r="L44" s="11"/>
      <c r="M44" s="12" t="s">
        <v>106</v>
      </c>
    </row>
    <row r="45" spans="1:13" ht="30" customHeight="1" x14ac:dyDescent="0.3">
      <c r="A45" s="12" t="s">
        <v>107</v>
      </c>
      <c r="B45" s="12" t="s">
        <v>108</v>
      </c>
      <c r="C45" s="12" t="s">
        <v>46</v>
      </c>
      <c r="D45" s="10">
        <v>52</v>
      </c>
      <c r="E45" s="11"/>
      <c r="F45" s="11"/>
      <c r="G45" s="11"/>
      <c r="H45" s="11"/>
      <c r="I45" s="11"/>
      <c r="J45" s="11"/>
      <c r="K45" s="11"/>
      <c r="L45" s="11"/>
      <c r="M45" s="12" t="s">
        <v>109</v>
      </c>
    </row>
    <row r="46" spans="1:13" ht="30" customHeight="1" x14ac:dyDescent="0.3">
      <c r="A46" s="12" t="s">
        <v>107</v>
      </c>
      <c r="B46" s="12" t="s">
        <v>110</v>
      </c>
      <c r="C46" s="12" t="s">
        <v>46</v>
      </c>
      <c r="D46" s="10">
        <v>30</v>
      </c>
      <c r="E46" s="11"/>
      <c r="F46" s="11"/>
      <c r="G46" s="11"/>
      <c r="H46" s="11"/>
      <c r="I46" s="11"/>
      <c r="J46" s="11"/>
      <c r="K46" s="11"/>
      <c r="L46" s="11"/>
      <c r="M46" s="12" t="s">
        <v>111</v>
      </c>
    </row>
    <row r="47" spans="1:13" ht="30" customHeight="1" x14ac:dyDescent="0.3">
      <c r="A47" s="12" t="s">
        <v>107</v>
      </c>
      <c r="B47" s="12" t="s">
        <v>103</v>
      </c>
      <c r="C47" s="12" t="s">
        <v>46</v>
      </c>
      <c r="D47" s="10">
        <v>66</v>
      </c>
      <c r="E47" s="11"/>
      <c r="F47" s="11"/>
      <c r="G47" s="11"/>
      <c r="H47" s="11"/>
      <c r="I47" s="11"/>
      <c r="J47" s="11"/>
      <c r="K47" s="11"/>
      <c r="L47" s="11"/>
      <c r="M47" s="12" t="s">
        <v>112</v>
      </c>
    </row>
    <row r="48" spans="1:13" ht="30" customHeight="1" x14ac:dyDescent="0.3">
      <c r="A48" s="12" t="s">
        <v>107</v>
      </c>
      <c r="B48" s="12" t="s">
        <v>105</v>
      </c>
      <c r="C48" s="12" t="s">
        <v>46</v>
      </c>
      <c r="D48" s="10">
        <v>36</v>
      </c>
      <c r="E48" s="11"/>
      <c r="F48" s="11"/>
      <c r="G48" s="11"/>
      <c r="H48" s="11"/>
      <c r="I48" s="11"/>
      <c r="J48" s="11"/>
      <c r="K48" s="11"/>
      <c r="L48" s="11"/>
      <c r="M48" s="12" t="s">
        <v>113</v>
      </c>
    </row>
    <row r="49" spans="1:13" ht="30" customHeight="1" x14ac:dyDescent="0.3">
      <c r="A49" s="12" t="s">
        <v>114</v>
      </c>
      <c r="B49" s="12" t="s">
        <v>115</v>
      </c>
      <c r="C49" s="12" t="s">
        <v>70</v>
      </c>
      <c r="D49" s="10">
        <v>2</v>
      </c>
      <c r="E49" s="11"/>
      <c r="F49" s="11"/>
      <c r="G49" s="11"/>
      <c r="H49" s="11"/>
      <c r="I49" s="11"/>
      <c r="J49" s="11"/>
      <c r="K49" s="11"/>
      <c r="L49" s="11"/>
      <c r="M49" s="12" t="s">
        <v>14</v>
      </c>
    </row>
    <row r="50" spans="1:13" ht="30" customHeight="1" x14ac:dyDescent="0.3">
      <c r="A50" s="12" t="s">
        <v>72</v>
      </c>
      <c r="B50" s="12" t="s">
        <v>73</v>
      </c>
      <c r="C50" s="12" t="s">
        <v>74</v>
      </c>
      <c r="D50" s="10">
        <v>0.1</v>
      </c>
      <c r="E50" s="11"/>
      <c r="F50" s="11"/>
      <c r="G50" s="11"/>
      <c r="H50" s="11"/>
      <c r="I50" s="11"/>
      <c r="J50" s="11"/>
      <c r="K50" s="11"/>
      <c r="L50" s="11"/>
      <c r="M50" s="12" t="s">
        <v>14</v>
      </c>
    </row>
    <row r="51" spans="1:13" ht="30" customHeight="1" x14ac:dyDescent="0.3">
      <c r="A51" s="10"/>
      <c r="B51" s="10"/>
      <c r="C51" s="10"/>
      <c r="D51" s="10"/>
      <c r="E51" s="11"/>
      <c r="F51" s="11"/>
      <c r="G51" s="11"/>
      <c r="H51" s="11"/>
      <c r="I51" s="11"/>
      <c r="J51" s="11"/>
      <c r="K51" s="11"/>
      <c r="L51" s="11"/>
      <c r="M51" s="10"/>
    </row>
    <row r="52" spans="1:13" ht="30" customHeight="1" x14ac:dyDescent="0.3">
      <c r="A52" s="10"/>
      <c r="B52" s="10"/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0"/>
    </row>
    <row r="53" spans="1:13" ht="30" customHeight="1" x14ac:dyDescent="0.3">
      <c r="A53" s="10"/>
      <c r="B53" s="10"/>
      <c r="C53" s="10"/>
      <c r="D53" s="10"/>
      <c r="E53" s="11"/>
      <c r="F53" s="11"/>
      <c r="G53" s="11"/>
      <c r="H53" s="11"/>
      <c r="I53" s="11"/>
      <c r="J53" s="11"/>
      <c r="K53" s="11"/>
      <c r="L53" s="11"/>
      <c r="M53" s="10"/>
    </row>
    <row r="54" spans="1:13" ht="30" customHeight="1" x14ac:dyDescent="0.3">
      <c r="A54" s="10"/>
      <c r="B54" s="10"/>
      <c r="C54" s="10"/>
      <c r="D54" s="10"/>
      <c r="E54" s="11"/>
      <c r="F54" s="11"/>
      <c r="G54" s="11"/>
      <c r="H54" s="11"/>
      <c r="I54" s="11"/>
      <c r="J54" s="11"/>
      <c r="K54" s="11"/>
      <c r="L54" s="11"/>
      <c r="M54" s="10"/>
    </row>
    <row r="55" spans="1:13" ht="30" customHeight="1" x14ac:dyDescent="0.3">
      <c r="A55" s="12" t="s">
        <v>75</v>
      </c>
      <c r="B55" s="10"/>
      <c r="C55" s="10"/>
      <c r="D55" s="10"/>
      <c r="E55" s="11"/>
      <c r="F55" s="11"/>
      <c r="G55" s="11"/>
      <c r="H55" s="11"/>
      <c r="I55" s="11"/>
      <c r="J55" s="11"/>
      <c r="K55" s="11"/>
      <c r="L55" s="11"/>
      <c r="M55" s="10"/>
    </row>
    <row r="56" spans="1:13" ht="30" customHeight="1" x14ac:dyDescent="0.3">
      <c r="A56" s="12" t="s">
        <v>116</v>
      </c>
      <c r="B56" s="12" t="s">
        <v>14</v>
      </c>
      <c r="C56" s="10"/>
      <c r="D56" s="10"/>
      <c r="E56" s="11"/>
      <c r="F56" s="11"/>
      <c r="G56" s="11"/>
      <c r="H56" s="11"/>
      <c r="I56" s="11"/>
      <c r="J56" s="11"/>
      <c r="K56" s="11"/>
      <c r="L56" s="11"/>
      <c r="M56" s="10"/>
    </row>
    <row r="57" spans="1:13" ht="30" customHeight="1" x14ac:dyDescent="0.3">
      <c r="A57" s="12" t="s">
        <v>117</v>
      </c>
      <c r="B57" s="12" t="s">
        <v>118</v>
      </c>
      <c r="C57" s="12" t="s">
        <v>38</v>
      </c>
      <c r="D57" s="10">
        <v>12</v>
      </c>
      <c r="E57" s="11"/>
      <c r="F57" s="11"/>
      <c r="G57" s="11"/>
      <c r="H57" s="11"/>
      <c r="I57" s="11"/>
      <c r="J57" s="11"/>
      <c r="K57" s="11"/>
      <c r="L57" s="11"/>
      <c r="M57" s="12" t="s">
        <v>14</v>
      </c>
    </row>
    <row r="58" spans="1:13" ht="30" customHeight="1" x14ac:dyDescent="0.3">
      <c r="A58" s="12" t="s">
        <v>119</v>
      </c>
      <c r="B58" s="12" t="s">
        <v>120</v>
      </c>
      <c r="C58" s="12" t="s">
        <v>70</v>
      </c>
      <c r="D58" s="10">
        <v>6</v>
      </c>
      <c r="E58" s="11"/>
      <c r="F58" s="11"/>
      <c r="G58" s="11"/>
      <c r="H58" s="11"/>
      <c r="I58" s="11"/>
      <c r="J58" s="11"/>
      <c r="K58" s="11"/>
      <c r="L58" s="11"/>
      <c r="M58" s="12" t="s">
        <v>121</v>
      </c>
    </row>
    <row r="59" spans="1:13" ht="30" customHeight="1" x14ac:dyDescent="0.3">
      <c r="A59" s="12" t="s">
        <v>122</v>
      </c>
      <c r="B59" s="12" t="s">
        <v>123</v>
      </c>
      <c r="C59" s="12" t="s">
        <v>70</v>
      </c>
      <c r="D59" s="10">
        <v>6</v>
      </c>
      <c r="E59" s="11"/>
      <c r="F59" s="11"/>
      <c r="G59" s="11"/>
      <c r="H59" s="11"/>
      <c r="I59" s="11"/>
      <c r="J59" s="11"/>
      <c r="K59" s="11"/>
      <c r="L59" s="11"/>
      <c r="M59" s="12" t="s">
        <v>124</v>
      </c>
    </row>
    <row r="60" spans="1:13" ht="30" customHeight="1" x14ac:dyDescent="0.3">
      <c r="A60" s="12" t="s">
        <v>60</v>
      </c>
      <c r="B60" s="12" t="s">
        <v>61</v>
      </c>
      <c r="C60" s="12" t="s">
        <v>46</v>
      </c>
      <c r="D60" s="10">
        <v>108</v>
      </c>
      <c r="E60" s="11"/>
      <c r="F60" s="11"/>
      <c r="G60" s="11"/>
      <c r="H60" s="11"/>
      <c r="I60" s="11"/>
      <c r="J60" s="11"/>
      <c r="K60" s="11"/>
      <c r="L60" s="11"/>
      <c r="M60" s="12" t="s">
        <v>62</v>
      </c>
    </row>
    <row r="61" spans="1:13" ht="30" customHeight="1" x14ac:dyDescent="0.3">
      <c r="A61" s="12" t="s">
        <v>60</v>
      </c>
      <c r="B61" s="12" t="s">
        <v>125</v>
      </c>
      <c r="C61" s="12" t="s">
        <v>46</v>
      </c>
      <c r="D61" s="10">
        <v>24</v>
      </c>
      <c r="E61" s="11"/>
      <c r="F61" s="11"/>
      <c r="G61" s="11"/>
      <c r="H61" s="11"/>
      <c r="I61" s="11"/>
      <c r="J61" s="11"/>
      <c r="K61" s="11"/>
      <c r="L61" s="11"/>
      <c r="M61" s="12" t="s">
        <v>126</v>
      </c>
    </row>
    <row r="62" spans="1:13" ht="30" customHeight="1" x14ac:dyDescent="0.3">
      <c r="A62" s="12" t="s">
        <v>127</v>
      </c>
      <c r="B62" s="12" t="s">
        <v>128</v>
      </c>
      <c r="C62" s="12" t="s">
        <v>46</v>
      </c>
      <c r="D62" s="10">
        <v>36</v>
      </c>
      <c r="E62" s="11"/>
      <c r="F62" s="11"/>
      <c r="G62" s="11"/>
      <c r="H62" s="11"/>
      <c r="I62" s="11"/>
      <c r="J62" s="11"/>
      <c r="K62" s="11"/>
      <c r="L62" s="11"/>
      <c r="M62" s="12" t="s">
        <v>129</v>
      </c>
    </row>
    <row r="63" spans="1:13" ht="30" customHeight="1" x14ac:dyDescent="0.3">
      <c r="A63" s="12" t="s">
        <v>127</v>
      </c>
      <c r="B63" s="12" t="s">
        <v>130</v>
      </c>
      <c r="C63" s="12" t="s">
        <v>46</v>
      </c>
      <c r="D63" s="10">
        <v>259</v>
      </c>
      <c r="E63" s="11"/>
      <c r="F63" s="11"/>
      <c r="G63" s="11"/>
      <c r="H63" s="11"/>
      <c r="I63" s="11"/>
      <c r="J63" s="11"/>
      <c r="K63" s="11"/>
      <c r="L63" s="11"/>
      <c r="M63" s="12" t="s">
        <v>131</v>
      </c>
    </row>
    <row r="64" spans="1:13" ht="30" customHeight="1" x14ac:dyDescent="0.3">
      <c r="A64" s="12" t="s">
        <v>63</v>
      </c>
      <c r="B64" s="12" t="s">
        <v>66</v>
      </c>
      <c r="C64" s="12" t="s">
        <v>38</v>
      </c>
      <c r="D64" s="10">
        <v>36</v>
      </c>
      <c r="E64" s="11"/>
      <c r="F64" s="11"/>
      <c r="G64" s="11"/>
      <c r="H64" s="11"/>
      <c r="I64" s="11"/>
      <c r="J64" s="11"/>
      <c r="K64" s="11"/>
      <c r="L64" s="11"/>
      <c r="M64" s="12" t="s">
        <v>67</v>
      </c>
    </row>
    <row r="65" spans="1:13" ht="30" customHeight="1" x14ac:dyDescent="0.3">
      <c r="A65" s="12" t="s">
        <v>114</v>
      </c>
      <c r="B65" s="12" t="s">
        <v>115</v>
      </c>
      <c r="C65" s="12" t="s">
        <v>70</v>
      </c>
      <c r="D65" s="10">
        <v>2</v>
      </c>
      <c r="E65" s="11"/>
      <c r="F65" s="11"/>
      <c r="G65" s="11"/>
      <c r="H65" s="11"/>
      <c r="I65" s="11"/>
      <c r="J65" s="11"/>
      <c r="K65" s="11"/>
      <c r="L65" s="11"/>
      <c r="M65" s="12" t="s">
        <v>14</v>
      </c>
    </row>
    <row r="66" spans="1:13" ht="30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</row>
    <row r="67" spans="1:13" ht="30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</row>
    <row r="68" spans="1:13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</row>
    <row r="69" spans="1:13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</row>
    <row r="70" spans="1:13" ht="30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</row>
    <row r="71" spans="1:13" ht="30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</row>
    <row r="72" spans="1:13" ht="30" customHeight="1" x14ac:dyDescent="0.3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</row>
    <row r="73" spans="1:13" ht="30" customHeight="1" x14ac:dyDescent="0.3">
      <c r="A73" s="10"/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</row>
    <row r="74" spans="1:13" ht="30" customHeight="1" x14ac:dyDescent="0.3">
      <c r="A74" s="10"/>
      <c r="B74" s="10"/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0"/>
    </row>
    <row r="75" spans="1:13" ht="30" customHeight="1" x14ac:dyDescent="0.3">
      <c r="A75" s="10"/>
      <c r="B75" s="10"/>
      <c r="C75" s="10"/>
      <c r="D75" s="10"/>
      <c r="E75" s="11"/>
      <c r="F75" s="11"/>
      <c r="G75" s="11"/>
      <c r="H75" s="11"/>
      <c r="I75" s="11"/>
      <c r="J75" s="11"/>
      <c r="K75" s="11"/>
      <c r="L75" s="11"/>
      <c r="M75" s="10"/>
    </row>
    <row r="76" spans="1:13" ht="30" customHeight="1" x14ac:dyDescent="0.3">
      <c r="A76" s="10"/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</row>
    <row r="77" spans="1:13" ht="30" customHeight="1" x14ac:dyDescent="0.3">
      <c r="A77" s="10"/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0"/>
    </row>
    <row r="78" spans="1:13" ht="30" customHeight="1" x14ac:dyDescent="0.3">
      <c r="A78" s="10"/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1"/>
      <c r="M78" s="10"/>
    </row>
    <row r="79" spans="1:13" ht="30" customHeight="1" x14ac:dyDescent="0.3">
      <c r="A79" s="10"/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1"/>
      <c r="M79" s="10"/>
    </row>
    <row r="80" spans="1:13" ht="30" customHeight="1" x14ac:dyDescent="0.3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</row>
    <row r="81" spans="1:13" ht="30" customHeight="1" x14ac:dyDescent="0.3">
      <c r="A81" s="12" t="s">
        <v>75</v>
      </c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1"/>
      <c r="M81" s="10"/>
    </row>
    <row r="82" spans="1:13" ht="30" customHeight="1" x14ac:dyDescent="0.3">
      <c r="A82" s="12" t="s">
        <v>132</v>
      </c>
      <c r="B82" s="12" t="s">
        <v>14</v>
      </c>
      <c r="C82" s="10"/>
      <c r="D82" s="10"/>
      <c r="E82" s="11"/>
      <c r="F82" s="11"/>
      <c r="G82" s="11"/>
      <c r="H82" s="11"/>
      <c r="I82" s="11"/>
      <c r="J82" s="11"/>
      <c r="K82" s="11"/>
      <c r="L82" s="11"/>
      <c r="M82" s="10"/>
    </row>
    <row r="83" spans="1:13" ht="30" customHeight="1" x14ac:dyDescent="0.3">
      <c r="A83" s="12" t="s">
        <v>133</v>
      </c>
      <c r="B83" s="12" t="s">
        <v>134</v>
      </c>
      <c r="C83" s="12" t="s">
        <v>74</v>
      </c>
      <c r="D83" s="10">
        <v>2.6</v>
      </c>
      <c r="E83" s="11"/>
      <c r="F83" s="11"/>
      <c r="G83" s="11"/>
      <c r="H83" s="11"/>
      <c r="I83" s="11"/>
      <c r="J83" s="11"/>
      <c r="K83" s="11"/>
      <c r="L83" s="11"/>
      <c r="M83" s="12" t="s">
        <v>14</v>
      </c>
    </row>
    <row r="84" spans="1:13" ht="30" customHeight="1" x14ac:dyDescent="0.3">
      <c r="A84" s="12" t="s">
        <v>135</v>
      </c>
      <c r="B84" s="12" t="s">
        <v>136</v>
      </c>
      <c r="C84" s="12" t="s">
        <v>74</v>
      </c>
      <c r="D84" s="10">
        <v>2.6</v>
      </c>
      <c r="E84" s="11"/>
      <c r="F84" s="11"/>
      <c r="G84" s="11"/>
      <c r="H84" s="11"/>
      <c r="I84" s="11"/>
      <c r="J84" s="11"/>
      <c r="K84" s="11"/>
      <c r="L84" s="11"/>
      <c r="M84" s="12" t="s">
        <v>14</v>
      </c>
    </row>
    <row r="85" spans="1:13" ht="30" customHeight="1" x14ac:dyDescent="0.3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</row>
    <row r="86" spans="1:13" ht="30" customHeight="1" x14ac:dyDescent="0.3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0"/>
    </row>
    <row r="87" spans="1:13" ht="30" customHeight="1" x14ac:dyDescent="0.3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0"/>
    </row>
    <row r="88" spans="1:13" ht="30" customHeight="1" x14ac:dyDescent="0.3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0"/>
    </row>
    <row r="89" spans="1:13" ht="30" customHeight="1" x14ac:dyDescent="0.3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</row>
    <row r="90" spans="1:13" ht="30" customHeight="1" x14ac:dyDescent="0.3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0"/>
    </row>
    <row r="91" spans="1:13" ht="30" customHeight="1" x14ac:dyDescent="0.3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0"/>
    </row>
    <row r="92" spans="1:13" ht="30" customHeight="1" x14ac:dyDescent="0.3">
      <c r="A92" s="10"/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0"/>
    </row>
    <row r="93" spans="1:13" ht="30" customHeight="1" x14ac:dyDescent="0.3">
      <c r="A93" s="10"/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0"/>
    </row>
    <row r="94" spans="1:13" ht="30" customHeight="1" x14ac:dyDescent="0.3">
      <c r="A94" s="10"/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1"/>
      <c r="M94" s="10"/>
    </row>
    <row r="95" spans="1:13" ht="30" customHeight="1" x14ac:dyDescent="0.3">
      <c r="A95" s="10"/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</row>
    <row r="96" spans="1:13" ht="30" customHeight="1" x14ac:dyDescent="0.3">
      <c r="A96" s="10"/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</row>
    <row r="97" spans="1:13" ht="30" customHeight="1" x14ac:dyDescent="0.3">
      <c r="A97" s="10"/>
      <c r="B97" s="10"/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0"/>
    </row>
    <row r="98" spans="1:13" ht="30" customHeight="1" x14ac:dyDescent="0.3">
      <c r="A98" s="10"/>
      <c r="B98" s="10"/>
      <c r="C98" s="10"/>
      <c r="D98" s="10"/>
      <c r="E98" s="11"/>
      <c r="F98" s="11"/>
      <c r="G98" s="11"/>
      <c r="H98" s="11"/>
      <c r="I98" s="11"/>
      <c r="J98" s="11"/>
      <c r="K98" s="11"/>
      <c r="L98" s="11"/>
      <c r="M98" s="10"/>
    </row>
    <row r="99" spans="1:13" ht="30" customHeight="1" x14ac:dyDescent="0.3">
      <c r="A99" s="10"/>
      <c r="B99" s="10"/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0"/>
    </row>
    <row r="100" spans="1:13" ht="30" customHeight="1" x14ac:dyDescent="0.3">
      <c r="A100" s="10"/>
      <c r="B100" s="10"/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0"/>
    </row>
    <row r="101" spans="1:13" ht="30" customHeight="1" x14ac:dyDescent="0.3">
      <c r="A101" s="10"/>
      <c r="B101" s="10"/>
      <c r="C101" s="10"/>
      <c r="D101" s="10"/>
      <c r="E101" s="11"/>
      <c r="F101" s="11"/>
      <c r="G101" s="11"/>
      <c r="H101" s="11"/>
      <c r="I101" s="11"/>
      <c r="J101" s="11"/>
      <c r="K101" s="11"/>
      <c r="L101" s="11"/>
      <c r="M101" s="10"/>
    </row>
    <row r="102" spans="1:13" ht="30" customHeight="1" x14ac:dyDescent="0.3">
      <c r="A102" s="10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  <c r="M102" s="10"/>
    </row>
    <row r="103" spans="1:13" ht="30" customHeight="1" x14ac:dyDescent="0.3">
      <c r="A103" s="10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  <c r="M103" s="10"/>
    </row>
    <row r="104" spans="1:13" ht="30" customHeight="1" x14ac:dyDescent="0.3">
      <c r="A104" s="10"/>
      <c r="B104" s="10"/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0"/>
    </row>
    <row r="105" spans="1:13" ht="30" customHeight="1" x14ac:dyDescent="0.3">
      <c r="A105" s="10"/>
      <c r="B105" s="10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0"/>
    </row>
    <row r="106" spans="1:13" ht="30" customHeight="1" x14ac:dyDescent="0.3">
      <c r="A106" s="10"/>
      <c r="B106" s="10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0"/>
    </row>
    <row r="107" spans="1:13" ht="30" customHeight="1" x14ac:dyDescent="0.3">
      <c r="A107" s="12" t="s">
        <v>75</v>
      </c>
      <c r="B107" s="10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0"/>
    </row>
    <row r="108" spans="1:13" ht="30" customHeight="1" x14ac:dyDescent="0.3">
      <c r="A108" s="12" t="s">
        <v>137</v>
      </c>
      <c r="B108" s="12" t="s">
        <v>14</v>
      </c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0"/>
    </row>
    <row r="109" spans="1:13" ht="30" customHeight="1" x14ac:dyDescent="0.3">
      <c r="A109" s="12" t="s">
        <v>138</v>
      </c>
      <c r="B109" s="12" t="s">
        <v>14</v>
      </c>
      <c r="C109" s="12" t="s">
        <v>139</v>
      </c>
      <c r="D109" s="10">
        <v>42</v>
      </c>
      <c r="E109" s="11"/>
      <c r="F109" s="11"/>
      <c r="G109" s="11"/>
      <c r="H109" s="11"/>
      <c r="I109" s="11"/>
      <c r="J109" s="11"/>
      <c r="K109" s="11"/>
      <c r="L109" s="11"/>
      <c r="M109" s="12" t="s">
        <v>14</v>
      </c>
    </row>
    <row r="110" spans="1:13" ht="30" customHeight="1" x14ac:dyDescent="0.3">
      <c r="A110" s="12" t="s">
        <v>140</v>
      </c>
      <c r="B110" s="12" t="s">
        <v>14</v>
      </c>
      <c r="C110" s="12" t="s">
        <v>139</v>
      </c>
      <c r="D110" s="10">
        <v>201</v>
      </c>
      <c r="E110" s="11"/>
      <c r="F110" s="11"/>
      <c r="G110" s="11"/>
      <c r="H110" s="11"/>
      <c r="I110" s="11"/>
      <c r="J110" s="11"/>
      <c r="K110" s="11"/>
      <c r="L110" s="11"/>
      <c r="M110" s="12" t="s">
        <v>14</v>
      </c>
    </row>
    <row r="111" spans="1:13" ht="30" customHeight="1" x14ac:dyDescent="0.3">
      <c r="A111" s="10"/>
      <c r="B111" s="10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0"/>
    </row>
    <row r="112" spans="1:13" ht="30" customHeight="1" x14ac:dyDescent="0.3">
      <c r="A112" s="10"/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0"/>
    </row>
    <row r="113" spans="1:13" ht="30" customHeight="1" x14ac:dyDescent="0.3">
      <c r="A113" s="10"/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0"/>
    </row>
    <row r="114" spans="1:13" ht="30" customHeight="1" x14ac:dyDescent="0.3">
      <c r="A114" s="10"/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0"/>
    </row>
    <row r="115" spans="1:13" ht="30" customHeight="1" x14ac:dyDescent="0.3">
      <c r="A115" s="10"/>
      <c r="B115" s="10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0"/>
    </row>
    <row r="116" spans="1:13" ht="30" customHeight="1" x14ac:dyDescent="0.3">
      <c r="A116" s="10"/>
      <c r="B116" s="10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0"/>
    </row>
    <row r="117" spans="1:13" ht="30" customHeight="1" x14ac:dyDescent="0.3">
      <c r="A117" s="10"/>
      <c r="B117" s="10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0"/>
    </row>
    <row r="118" spans="1:13" ht="30" customHeight="1" x14ac:dyDescent="0.3">
      <c r="A118" s="10"/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0"/>
    </row>
    <row r="119" spans="1:13" ht="30" customHeight="1" x14ac:dyDescent="0.3">
      <c r="A119" s="10"/>
      <c r="B119" s="10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0"/>
    </row>
    <row r="120" spans="1:13" ht="30" customHeight="1" x14ac:dyDescent="0.3">
      <c r="A120" s="10"/>
      <c r="B120" s="10"/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0"/>
    </row>
    <row r="121" spans="1:13" ht="30" customHeight="1" x14ac:dyDescent="0.3">
      <c r="A121" s="10"/>
      <c r="B121" s="10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0"/>
    </row>
    <row r="122" spans="1:13" ht="30" customHeight="1" x14ac:dyDescent="0.3">
      <c r="A122" s="10"/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0"/>
    </row>
    <row r="123" spans="1:13" ht="30" customHeight="1" x14ac:dyDescent="0.3">
      <c r="A123" s="10"/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0"/>
    </row>
    <row r="124" spans="1:13" ht="30" customHeight="1" x14ac:dyDescent="0.3">
      <c r="A124" s="10"/>
      <c r="B124" s="10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0"/>
    </row>
    <row r="125" spans="1:13" ht="30" customHeight="1" x14ac:dyDescent="0.3">
      <c r="A125" s="10"/>
      <c r="B125" s="10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0"/>
    </row>
    <row r="126" spans="1:13" ht="30" customHeight="1" x14ac:dyDescent="0.3">
      <c r="A126" s="10"/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0"/>
    </row>
    <row r="127" spans="1:13" ht="30" customHeight="1" x14ac:dyDescent="0.3">
      <c r="A127" s="10"/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0"/>
    </row>
    <row r="128" spans="1:13" ht="30" customHeight="1" x14ac:dyDescent="0.3">
      <c r="A128" s="10"/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0"/>
    </row>
    <row r="129" spans="1:13" ht="30" customHeight="1" x14ac:dyDescent="0.3">
      <c r="A129" s="10"/>
      <c r="B129" s="10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0"/>
    </row>
    <row r="130" spans="1:13" ht="30" customHeight="1" x14ac:dyDescent="0.3">
      <c r="A130" s="10"/>
      <c r="B130" s="10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0"/>
    </row>
    <row r="131" spans="1:13" ht="30" customHeight="1" x14ac:dyDescent="0.3">
      <c r="A131" s="10"/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0"/>
    </row>
    <row r="132" spans="1:13" ht="30" customHeight="1" x14ac:dyDescent="0.3">
      <c r="A132" s="10"/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0"/>
    </row>
    <row r="133" spans="1:13" ht="30" customHeight="1" x14ac:dyDescent="0.3">
      <c r="A133" s="12" t="s">
        <v>75</v>
      </c>
      <c r="B133" s="10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0"/>
    </row>
  </sheetData>
  <mergeCells count="9"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65" right="0" top="0.39370078740157483" bottom="0.39370078740157483" header="0" footer="0"/>
  <pageSetup paperSize="9" scale="60" fitToHeight="0" orientation="landscape" r:id="rId1"/>
  <rowBreaks count="5" manualBreakCount="5">
    <brk id="29" max="16383" man="1"/>
    <brk id="55" max="16383" man="1"/>
    <brk id="81" max="16383" man="1"/>
    <brk id="107" max="16383" man="1"/>
    <brk id="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유림 진</dc:creator>
  <cp:lastModifiedBy>user</cp:lastModifiedBy>
  <dcterms:created xsi:type="dcterms:W3CDTF">2026-03-26T00:13:36Z</dcterms:created>
  <dcterms:modified xsi:type="dcterms:W3CDTF">2026-05-12T01:40:47Z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