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9200" yWindow="-15" windowWidth="19245" windowHeight="13260" tabRatio="859"/>
  </bookViews>
  <sheets>
    <sheet name="원가계산서" sheetId="3" r:id="rId1"/>
    <sheet name="내역서" sheetId="4" r:id="rId2"/>
    <sheet name="간지1" sheetId="21" r:id="rId3"/>
    <sheet name="대가목록" sheetId="8" r:id="rId4"/>
    <sheet name="일위대가" sheetId="9" r:id="rId5"/>
    <sheet name="간지2" sheetId="22" r:id="rId6"/>
    <sheet name="집계표" sheetId="5" r:id="rId7"/>
    <sheet name="수량산출" sheetId="6" r:id="rId8"/>
    <sheet name="자재집계" sheetId="7" r:id="rId9"/>
    <sheet name="기계경비" sheetId="10" state="hidden" r:id="rId10"/>
    <sheet name="간지3" sheetId="23" r:id="rId11"/>
    <sheet name="단가조서" sheetId="11" r:id="rId12"/>
    <sheet name="폐기물" sheetId="12" state="hidden" r:id="rId13"/>
    <sheet name="노임" sheetId="16" state="hidden" r:id="rId14"/>
    <sheet name="목록" sheetId="18" state="hidden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" localSheetId="5" hidden="1">#REF!</definedName>
    <definedName name="_" localSheetId="10" hidden="1">#REF!</definedName>
    <definedName name="_" hidden="1">#REF!</definedName>
    <definedName name="_Fill" localSheetId="5" hidden="1">#REF!</definedName>
    <definedName name="_Fill" localSheetId="10" hidden="1">#REF!</definedName>
    <definedName name="_Fill" hidden="1">#REF!</definedName>
    <definedName name="_xlnm._FilterDatabase" localSheetId="5" hidden="1">#REF!</definedName>
    <definedName name="_xlnm._FilterDatabase" localSheetId="10" hidden="1">#REF!</definedName>
    <definedName name="_xlnm._FilterDatabase" localSheetId="1" hidden="1">내역서!$A$4:$EI$60</definedName>
    <definedName name="_xlnm._FilterDatabase" localSheetId="11" hidden="1">단가조서!$A$3:$T$3</definedName>
    <definedName name="_xlnm._FilterDatabase" localSheetId="7" hidden="1">수량산출!$A$4:$BL$234</definedName>
    <definedName name="_xlnm._FilterDatabase" localSheetId="4" hidden="1">일위대가!$A$3:$S$309</definedName>
    <definedName name="_xlnm._FilterDatabase" localSheetId="8" hidden="1">자재집계!$A$3:$L$48</definedName>
    <definedName name="_xlnm._FilterDatabase" localSheetId="6" hidden="1">집계표!$A$3:$I$28</definedName>
    <definedName name="_xlnm._FilterDatabase" hidden="1">#REF!</definedName>
    <definedName name="_Key1" localSheetId="5" hidden="1">#REF!</definedName>
    <definedName name="_Key1" localSheetId="10" hidden="1">#REF!</definedName>
    <definedName name="_Key1" hidden="1">#REF!</definedName>
    <definedName name="_Key2" localSheetId="5" hidden="1">#REF!</definedName>
    <definedName name="_Key2" localSheetId="10" hidden="1">#REF!</definedName>
    <definedName name="_Key2" hidden="1">#REF!</definedName>
    <definedName name="_Order1" hidden="1">255</definedName>
    <definedName name="_Order2" hidden="1">255</definedName>
    <definedName name="_Sort" localSheetId="5" hidden="1">#REF!</definedName>
    <definedName name="_Sort" localSheetId="10" hidden="1">#REF!</definedName>
    <definedName name="_Sort" hidden="1">#REF!</definedName>
    <definedName name="AAA" localSheetId="5" hidden="1">#REF!</definedName>
    <definedName name="AAA" localSheetId="10" hidden="1">#REF!</definedName>
    <definedName name="AAA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"\\유찬종\공유문서함\일진기업.MDB"</definedName>
    <definedName name="CCTV" hidden="1">{#N/A,#N/A,FALSE,"전력간선"}</definedName>
    <definedName name="ch" hidden="1">{#N/A,#N/A,FALSE,"전력간선"}</definedName>
    <definedName name="D" hidden="1">{#N/A,#N/A,FALSE,"전력간선"}</definedName>
    <definedName name="DDD" localSheetId="5" hidden="1">#REF!</definedName>
    <definedName name="DDD" localSheetId="10" hidden="1">#REF!</definedName>
    <definedName name="DDD" hidden="1">#REF!</definedName>
    <definedName name="dddd" hidden="1">{#N/A,#N/A,FALSE,"전력간선"}</definedName>
    <definedName name="ddddd" localSheetId="5" hidden="1">#REF!</definedName>
    <definedName name="ddddd" localSheetId="10" hidden="1">#REF!</definedName>
    <definedName name="ddddd" hidden="1">#REF!</definedName>
    <definedName name="DWD" hidden="1">{#N/A,#N/A,FALSE,"전력간선"}</definedName>
    <definedName name="FHFH" hidden="1">[1]수량산출!$A$1:$A$8561</definedName>
    <definedName name="FHFK" localSheetId="5" hidden="1">[1]수량산출!#REF!</definedName>
    <definedName name="FHFK" localSheetId="10" hidden="1">[1]수량산출!#REF!</definedName>
    <definedName name="FHFK" hidden="1">[1]수량산출!#REF!</definedName>
    <definedName name="fv" hidden="1">{#N/A,#N/A,FALSE,"전력간선"}</definedName>
    <definedName name="HH" localSheetId="5" hidden="1">#REF!</definedName>
    <definedName name="HH" localSheetId="10" hidden="1">#REF!</definedName>
    <definedName name="HH" hidden="1">#REF!</definedName>
    <definedName name="HHHH" localSheetId="5" hidden="1">#REF!</definedName>
    <definedName name="HHHH" localSheetId="10" hidden="1">#REF!</definedName>
    <definedName name="HHHH" hidden="1">#REF!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Control_1" hidden="1">{"'건축내역'!$A$1:$L$413"}</definedName>
    <definedName name="HTML_Control_2" hidden="1">{"'건축내역'!$A$1:$L$413"}</definedName>
    <definedName name="HTML_Control_3" hidden="1">{"'건축내역'!$A$1:$L$413"}</definedName>
    <definedName name="HTML_Control_4" hidden="1">{"'건축내역'!$A$1:$L$413"}</definedName>
    <definedName name="HTML_Control_5" hidden="1">{"'건축내역'!$A$1:$L$413"}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JJJ" localSheetId="5" hidden="1">#REF!</definedName>
    <definedName name="JJJ" localSheetId="10" hidden="1">#REF!</definedName>
    <definedName name="JJJ" hidden="1">#REF!</definedName>
    <definedName name="KKK" localSheetId="5" hidden="1">#REF!</definedName>
    <definedName name="KKK" localSheetId="10" hidden="1">#REF!</definedName>
    <definedName name="KKK" hidden="1">#REF!</definedName>
    <definedName name="LLL" localSheetId="5" hidden="1">#REF!</definedName>
    <definedName name="LLL" localSheetId="10" hidden="1">#REF!</definedName>
    <definedName name="LLL" hidden="1">#REF!</definedName>
    <definedName name="m" localSheetId="5" hidden="1">#REF!</definedName>
    <definedName name="m" localSheetId="10" hidden="1">#REF!</definedName>
    <definedName name="m" hidden="1">#REF!</definedName>
    <definedName name="OOO" localSheetId="5" hidden="1">#REF!</definedName>
    <definedName name="OOO" localSheetId="10" hidden="1">#REF!</definedName>
    <definedName name="OOO" hidden="1">#REF!</definedName>
    <definedName name="PPP" localSheetId="5" hidden="1">#REF!</definedName>
    <definedName name="PPP" localSheetId="10" hidden="1">#REF!</definedName>
    <definedName name="PPP" hidden="1">#REF!</definedName>
    <definedName name="_xlnm.Print_Area" localSheetId="9">기계경비!$B$1:$N$39</definedName>
    <definedName name="_xlnm.Print_Area" localSheetId="1">내역서!$B$1:$N$60</definedName>
    <definedName name="_xlnm.Print_Area" localSheetId="13">노임!$A$1:$D$26</definedName>
    <definedName name="_xlnm.Print_Area" localSheetId="11">단가조서!$B$1:$T$52</definedName>
    <definedName name="_xlnm.Print_Area" localSheetId="3">대가목록!$B$1:$K$59</definedName>
    <definedName name="_xlnm.Print_Area" localSheetId="7">수량산출!$A$2:$BL$234</definedName>
    <definedName name="_xlnm.Print_Area" localSheetId="0">원가계산서!$A$1:$F$30</definedName>
    <definedName name="_xlnm.Print_Area" localSheetId="4">일위대가!$C$1:$N$516</definedName>
    <definedName name="_xlnm.Print_Area" localSheetId="8">자재집계!$B$2:$J$48</definedName>
    <definedName name="_xlnm.Print_Area" localSheetId="6">집계표!$B$1:$I$57</definedName>
    <definedName name="_xlnm.Print_Area" localSheetId="12">폐기물!$A$1:$F$36</definedName>
    <definedName name="_xlnm.Print_Titles" localSheetId="9">기계경비!$1:$3</definedName>
    <definedName name="_xlnm.Print_Titles" localSheetId="1">내역서!$1:$4</definedName>
    <definedName name="_xlnm.Print_Titles" localSheetId="11">단가조서!$1:$3</definedName>
    <definedName name="_xlnm.Print_Titles" localSheetId="3">대가목록!$1:$2</definedName>
    <definedName name="_xlnm.Print_Titles" localSheetId="7">수량산출!$A:$D,수량산출!$2:$4</definedName>
    <definedName name="_xlnm.Print_Titles" localSheetId="4">일위대가!$1:$3</definedName>
    <definedName name="_xlnm.Print_Titles" localSheetId="8">자재집계!$1:$1</definedName>
    <definedName name="_xlnm.Print_Titles" localSheetId="6">집계표!$1:$3</definedName>
    <definedName name="QWS" localSheetId="5" hidden="1">#REF!</definedName>
    <definedName name="QWS" localSheetId="10" hidden="1">#REF!</definedName>
    <definedName name="QWS" hidden="1">#REF!</definedName>
    <definedName name="RK" localSheetId="5" hidden="1">[1]수량산출!#REF!</definedName>
    <definedName name="RK" localSheetId="10" hidden="1">[1]수량산출!#REF!</definedName>
    <definedName name="RK" hidden="1">[1]수량산출!#REF!</definedName>
    <definedName name="sss" hidden="1">{#N/A,#N/A,FALSE,"전력간선"}</definedName>
    <definedName name="SSSS" hidden="1">{#N/A,#N/A,FALSE,"전력간선"}</definedName>
    <definedName name="TTTT" localSheetId="5" hidden="1">#REF!</definedName>
    <definedName name="TTTT" localSheetId="10" hidden="1">#REF!</definedName>
    <definedName name="TTTT" hidden="1">#REF!</definedName>
    <definedName name="wrn.test1." hidden="1">{#N/A,#N/A,FALSE,"명세표"}</definedName>
    <definedName name="wrn.교육청." hidden="1">{#N/A,#N/A,FALSE,"전력간선"}</definedName>
    <definedName name="wrn.ㅁㅁ." hidden="1">{#N/A,#N/A,FALSE,"단가와품"}</definedName>
    <definedName name="ww" localSheetId="5" hidden="1">[2]내역서!#REF!</definedName>
    <definedName name="ww" localSheetId="10" hidden="1">[2]내역서!#REF!</definedName>
    <definedName name="ww" hidden="1">[2]내역서!#REF!</definedName>
    <definedName name="yyy" hidden="1">[3]수량산출!$A$1:$A$8561</definedName>
    <definedName name="ㄱ" localSheetId="5" hidden="1">[4]수량산출!#REF!</definedName>
    <definedName name="ㄱ" localSheetId="10" hidden="1">[4]수량산출!#REF!</definedName>
    <definedName name="ㄱ" hidden="1">[4]수량산출!#REF!</definedName>
    <definedName name="ㄱㄱ" hidden="1">{#N/A,#N/A,FALSE,"명세표"}</definedName>
    <definedName name="가" hidden="1">[5]수량산출!$A$3:$H$8539</definedName>
    <definedName name="가아" localSheetId="5" hidden="1">[6]수량산출!#REF!</definedName>
    <definedName name="가아" localSheetId="10" hidden="1">[6]수량산출!#REF!</definedName>
    <definedName name="가아" hidden="1">[6]수량산출!#REF!</definedName>
    <definedName name="강아지" localSheetId="5" hidden="1">#REF!</definedName>
    <definedName name="강아지" localSheetId="10" hidden="1">#REF!</definedName>
    <definedName name="강아지" hidden="1">#REF!</definedName>
    <definedName name="거ㅏ" hidden="1">[4]수량산출!$A$3:$H$8539</definedName>
    <definedName name="건축원가" hidden="1">[7]전기!$B$4:$B$163</definedName>
    <definedName name="견적" hidden="1">[8]내역서1999.8최종!$A$1:$A$2438</definedName>
    <definedName name="그림" hidden="1">{#N/A,#N/A,FALSE,"전력간선"}</definedName>
    <definedName name="기계변대" hidden="1">{#N/A,#N/A,FALSE,"명세표"}</definedName>
    <definedName name="기기" localSheetId="5" hidden="1">#REF!</definedName>
    <definedName name="기기" localSheetId="10" hidden="1">#REF!</definedName>
    <definedName name="기기" hidden="1">#REF!</definedName>
    <definedName name="김창근" hidden="1">{#N/A,#N/A,FALSE,"전력간선"}</definedName>
    <definedName name="김혜원" hidden="1">{#N/A,#N/A,FALSE,"전력간선"}</definedName>
    <definedName name="ㄴㄴㄴ" localSheetId="5" hidden="1">#REF!</definedName>
    <definedName name="ㄴㄴㄴ" localSheetId="10" hidden="1">#REF!</definedName>
    <definedName name="ㄴㄴㄴ" hidden="1">#REF!</definedName>
    <definedName name="ㄴㄴㄴㄴ" localSheetId="5" hidden="1">#REF!</definedName>
    <definedName name="ㄴㄴㄴㄴ" localSheetId="10" hidden="1">#REF!</definedName>
    <definedName name="ㄴㄴㄴㄴ" hidden="1">#REF!</definedName>
    <definedName name="ㄴㄴㄴㄴㄴ" localSheetId="5" hidden="1">#REF!</definedName>
    <definedName name="ㄴㄴㄴㄴㄴ" localSheetId="10" hidden="1">#REF!</definedName>
    <definedName name="ㄴㄴㄴㄴㄴ" hidden="1">#REF!</definedName>
    <definedName name="ㄴㅇㄻㄴㄻㄴㅇㄻㄴㄹ" hidden="1">#REF!</definedName>
    <definedName name="내" hidden="1">{#N/A,#N/A,FALSE,"단가와품"}</definedName>
    <definedName name="내역서" hidden="1">{#N/A,#N/A,FALSE,"전력간선"}</definedName>
    <definedName name="내역서4" localSheetId="5" hidden="1">[9]내역서!#REF!</definedName>
    <definedName name="내역서4" localSheetId="10" hidden="1">[9]내역서!#REF!</definedName>
    <definedName name="내역서4" hidden="1">[9]내역서!#REF!</definedName>
    <definedName name="노무비단가" hidden="1">{#N/A,#N/A,FALSE,"명세표"}</definedName>
    <definedName name="노임단가">노임!$B$4:$C$25</definedName>
    <definedName name="ㄷㄱㄷ" hidden="1">{#N/A,#N/A,FALSE,"전력간선"}</definedName>
    <definedName name="ㄷㄷ" localSheetId="5" hidden="1">#REF!</definedName>
    <definedName name="ㄷㄷ" localSheetId="10" hidden="1">#REF!</definedName>
    <definedName name="ㄷㄷ" hidden="1">#REF!</definedName>
    <definedName name="ㄷㅇㅇㅇㅇㅇㅇㅇㅇㅇㅇㅇㅇ" hidden="1">{#N/A,#N/A,FALSE,"전력간선"}</definedName>
    <definedName name="ㄹ" hidden="1">{#N/A,#N/A,FALSE,"명세표"}</definedName>
    <definedName name="ㄹㅇㄶ" localSheetId="5" hidden="1">#REF!</definedName>
    <definedName name="ㄹㅇㄶ" localSheetId="10" hidden="1">#REF!</definedName>
    <definedName name="ㄹㅇㄶ" hidden="1">#REF!</definedName>
    <definedName name="ㄹㅇㄶ옿" hidden="1">'[10]N賃率-職'!$I$5:$I$30</definedName>
    <definedName name="ㄹㅇㄹㅇ" localSheetId="5" hidden="1">#REF!</definedName>
    <definedName name="ㄹㅇㄹㅇ" localSheetId="10" hidden="1">#REF!</definedName>
    <definedName name="ㄹㅇㄹㅇ" hidden="1">#REF!</definedName>
    <definedName name="ㅁ" localSheetId="5" hidden="1">#REF!</definedName>
    <definedName name="ㅁ" localSheetId="10" hidden="1">#REF!</definedName>
    <definedName name="ㅁ" hidden="1">#REF!</definedName>
    <definedName name="ㅁㅁ" localSheetId="5" hidden="1">#REF!</definedName>
    <definedName name="ㅁㅁ" localSheetId="10" hidden="1">#REF!</definedName>
    <definedName name="ㅁㅁ" hidden="1">#REF!</definedName>
    <definedName name="머" hidden="1">{#N/A,#N/A,FALSE,"명세표"}</definedName>
    <definedName name="모" hidden="1">{#N/A,#N/A,FALSE,"단가와품"}</definedName>
    <definedName name="ㅂㅂㅂㅂㅂㅂㅂ" hidden="1">{#N/A,#N/A,FALSE,"명세표"}</definedName>
    <definedName name="박어쟈루" localSheetId="5" hidden="1">#REF!</definedName>
    <definedName name="박어쟈루" localSheetId="10" hidden="1">#REF!</definedName>
    <definedName name="박어쟈루" hidden="1">#REF!</definedName>
    <definedName name="반자동1기" hidden="1">{#N/A,#N/A,FALSE,"전력간선"}</definedName>
    <definedName name="배관공수율" hidden="1">'[11]N賃率-職'!$I$5:$I$30</definedName>
    <definedName name="보중" hidden="1">{#N/A,#N/A,FALSE,"전력간선"}</definedName>
    <definedName name="분전반제조총괄표" hidden="1">{"'건축내역'!$A$1:$L$413"}</definedName>
    <definedName name="분전반제조총괄표_1" hidden="1">{"'건축내역'!$A$1:$L$413"}</definedName>
    <definedName name="분전반제조총괄표_2" hidden="1">{"'건축내역'!$A$1:$L$413"}</definedName>
    <definedName name="분전반제조총괄표_3" hidden="1">{"'건축내역'!$A$1:$L$413"}</definedName>
    <definedName name="분전반제조총괄표_4" hidden="1">{"'건축내역'!$A$1:$L$413"}</definedName>
    <definedName name="분전반제조총괄표_5" hidden="1">{"'건축내역'!$A$1:$L$413"}</definedName>
    <definedName name="ㅅ" hidden="1">{#N/A,#N/A,FALSE,"전력간선"}</definedName>
    <definedName name="ㅅㅅ" localSheetId="5" hidden="1">#REF!</definedName>
    <definedName name="ㅅㅅ" localSheetId="10" hidden="1">#REF!</definedName>
    <definedName name="ㅅㅅ" hidden="1">#REF!</definedName>
    <definedName name="ㅅㅅㅅ" hidden="1">{#N/A,#N/A,FALSE,"전력간선"}</definedName>
    <definedName name="석항" hidden="1">{#N/A,#N/A,FALSE,"명세표"}</definedName>
    <definedName name="설치공사비" hidden="1">{#N/A,#N/A,FALSE,"전력간선"}</definedName>
    <definedName name="ㅇㄴㅁㄹㄴㅁㄹ" hidden="1">#REF!</definedName>
    <definedName name="ㅇㄹ" localSheetId="5" hidden="1">#REF!</definedName>
    <definedName name="ㅇㄹ" localSheetId="10" hidden="1">#REF!</definedName>
    <definedName name="ㅇㄹ" hidden="1">#REF!</definedName>
    <definedName name="ㅇㄹㄹ" hidden="1">'[12]N賃率-職'!$I$5:$I$30</definedName>
    <definedName name="ㅇㄹㅇㄹ" localSheetId="5" hidden="1">#REF!</definedName>
    <definedName name="ㅇㄹㅇㄹ" localSheetId="10" hidden="1">#REF!</definedName>
    <definedName name="ㅇㄹㅇㄹ" hidden="1">#REF!</definedName>
    <definedName name="ㅇㅇㄹ" localSheetId="5" hidden="1">#REF!</definedName>
    <definedName name="ㅇㅇㄹ" localSheetId="10" hidden="1">#REF!</definedName>
    <definedName name="ㅇㅇㄹ" hidden="1">#REF!</definedName>
    <definedName name="ㅇㅇㅇ" localSheetId="5" hidden="1">#REF!</definedName>
    <definedName name="ㅇㅇㅇ" localSheetId="10" hidden="1">#REF!</definedName>
    <definedName name="ㅇㅇㅇ" hidden="1">#REF!</definedName>
    <definedName name="ㅇㅇㅇㅇ" localSheetId="5" hidden="1">#REF!</definedName>
    <definedName name="ㅇㅇㅇㅇ" localSheetId="10" hidden="1">#REF!</definedName>
    <definedName name="ㅇㅇㅇㅇ" hidden="1">#REF!</definedName>
    <definedName name="양식" hidden="1">{#N/A,#N/A,FALSE,"전력간선"}</definedName>
    <definedName name="완공3" localSheetId="5" hidden="1">#REF!</definedName>
    <definedName name="완공3" localSheetId="10" hidden="1">#REF!</definedName>
    <definedName name="완공3" hidden="1">#REF!</definedName>
    <definedName name="이" hidden="1">{#N/A,#N/A,FALSE,"명세표"}</definedName>
    <definedName name="이릉" localSheetId="5" hidden="1">#REF!</definedName>
    <definedName name="이릉" localSheetId="10" hidden="1">#REF!</definedName>
    <definedName name="이릉" hidden="1">#REF!</definedName>
    <definedName name="이종훈" hidden="1">[7]전기!$A$4:$A$163</definedName>
    <definedName name="일" localSheetId="5" hidden="1">#REF!</definedName>
    <definedName name="일" localSheetId="10" hidden="1">#REF!</definedName>
    <definedName name="일" hidden="1">#REF!</definedName>
    <definedName name="ㅈㅈㅈㅈ" hidden="1">{#N/A,#N/A,FALSE,"명세표"}</definedName>
    <definedName name="자동" hidden="1">{#N/A,#N/A,FALSE,"전력간선"}</definedName>
    <definedName name="자미" hidden="1">{#N/A,#N/A,FALSE,"명세표"}</definedName>
    <definedName name="전기기" localSheetId="5" hidden="1">[9]내역서!#REF!</definedName>
    <definedName name="전기기" localSheetId="10" hidden="1">[9]내역서!#REF!</definedName>
    <definedName name="전기기" hidden="1">[9]내역서!#REF!</definedName>
    <definedName name="전체제조총괄표" hidden="1">{"'건축내역'!$A$1:$L$413"}</definedName>
    <definedName name="전체제조총괄표_1" hidden="1">{"'건축내역'!$A$1:$L$413"}</definedName>
    <definedName name="전체제조총괄표_2" hidden="1">{"'건축내역'!$A$1:$L$413"}</definedName>
    <definedName name="전체제조총괄표_3" hidden="1">{"'건축내역'!$A$1:$L$413"}</definedName>
    <definedName name="전체제조총괄표_4" hidden="1">{"'건축내역'!$A$1:$L$413"}</definedName>
    <definedName name="전체제조총괄표_5" hidden="1">{"'건축내역'!$A$1:$L$413"}</definedName>
    <definedName name="총괄" hidden="1">{#N/A,#N/A,FALSE,"전력간선"}</definedName>
    <definedName name="ㅋㅁ" hidden="1">{#N/A,#N/A,FALSE,"명세표"}</definedName>
    <definedName name="ㅍ" hidden="1">{#N/A,#N/A,FALSE,"명세표"}</definedName>
    <definedName name="표지_신" localSheetId="5" hidden="1">#REF!</definedName>
    <definedName name="표지_신" localSheetId="10" hidden="1">#REF!</definedName>
    <definedName name="표지_신" hidden="1">#REF!</definedName>
    <definedName name="ㅎㄴ" hidden="1">'[10]N賃率-職'!$I$5:$I$30</definedName>
    <definedName name="학교" hidden="1">{#N/A,#N/A,FALSE,"전력간선"}</definedName>
    <definedName name="ㅏㅏㅏ" hidden="1">{#N/A,#N/A,FALSE,"명세표"}</definedName>
    <definedName name="ㅑㅕㅑ" hidden="1">{#N/A,#N/A,FALSE,"전력간선"}</definedName>
    <definedName name="ㅓㅏ" hidden="1">{#N/A,#N/A,FALSE,"명세표"}</definedName>
    <definedName name="ㅓㅓㅓ" hidden="1">{#N/A,#N/A,FALSE,"전력간선"}</definedName>
    <definedName name="ㅔㅔ" hidden="1">{#N/A,#N/A,FALSE,"명세표"}</definedName>
    <definedName name="ㅗㅓ" hidden="1">{"'제조(순번)'!$A$386:$A$387","'제조(순번)'!$A$1:$H$399"}</definedName>
    <definedName name="ㅗㅓ_1" hidden="1">{"'제조(순번)'!$A$386:$A$387","'제조(순번)'!$A$1:$H$399"}</definedName>
    <definedName name="ㅗㅓ_2" hidden="1">{"'제조(순번)'!$A$386:$A$387","'제조(순번)'!$A$1:$H$399"}</definedName>
    <definedName name="ㅗㅓ_3" hidden="1">{"'제조(순번)'!$A$386:$A$387","'제조(순번)'!$A$1:$H$399"}</definedName>
    <definedName name="ㅗㅓ_4" hidden="1">{"'제조(순번)'!$A$386:$A$387","'제조(순번)'!$A$1:$H$399"}</definedName>
    <definedName name="ㅗㅓ_5" hidden="1">{"'제조(순번)'!$A$386:$A$387","'제조(순번)'!$A$1:$H$399"}</definedName>
    <definedName name="ㅗㅗ" hidden="1">{#N/A,#N/A,FALSE,"명세표"}</definedName>
    <definedName name="ㅛㅕㅑ" hidden="1">'[12]N賃率-職'!$I$5:$I$30</definedName>
    <definedName name="ㅛㅛㅛㅛ" hidden="1">[3]수량산출!$A$1:$A$8561</definedName>
    <definedName name="ㅜ" localSheetId="5" hidden="1">[4]수량산출!#REF!</definedName>
    <definedName name="ㅜ" localSheetId="10" hidden="1">[4]수량산출!#REF!</definedName>
    <definedName name="ㅜ" hidden="1">[4]수량산출!#REF!</definedName>
  </definedNames>
  <calcPr calcId="125725"/>
  <fileRecoveryPr repairLoad="1"/>
</workbook>
</file>

<file path=xl/calcChain.xml><?xml version="1.0" encoding="utf-8"?>
<calcChain xmlns="http://schemas.openxmlformats.org/spreadsheetml/2006/main">
  <c r="D266" i="9"/>
  <c r="A46" i="11"/>
  <c r="B59" i="4" l="1"/>
  <c r="M59"/>
  <c r="BL4" i="6" l="1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G234"/>
  <c r="H234"/>
  <c r="I234"/>
  <c r="J234"/>
  <c r="K234"/>
  <c r="L234"/>
  <c r="M234"/>
  <c r="N234"/>
  <c r="O234"/>
  <c r="Q234"/>
  <c r="R234"/>
  <c r="S234"/>
  <c r="T234"/>
  <c r="U234"/>
  <c r="V234"/>
  <c r="W234"/>
  <c r="X234"/>
  <c r="Y234"/>
  <c r="Z234"/>
  <c r="AA234"/>
  <c r="AC234"/>
  <c r="AD234"/>
  <c r="AE234"/>
  <c r="AF234"/>
  <c r="AG234"/>
  <c r="AH234"/>
  <c r="AI234"/>
  <c r="AJ234"/>
  <c r="AK234"/>
  <c r="AL234"/>
  <c r="AM234"/>
  <c r="AN234"/>
  <c r="AO234"/>
  <c r="AP234"/>
  <c r="AQ234"/>
  <c r="AR234"/>
  <c r="AS234"/>
  <c r="AT234"/>
  <c r="AU234"/>
  <c r="AV234"/>
  <c r="AW234"/>
  <c r="AX234"/>
  <c r="AY234"/>
  <c r="AZ234"/>
  <c r="BA234"/>
  <c r="BC234"/>
  <c r="BD234"/>
  <c r="BE234"/>
  <c r="BF234"/>
  <c r="BG234"/>
  <c r="BH234"/>
  <c r="BI234"/>
  <c r="BJ234"/>
  <c r="BK234"/>
  <c r="BL234"/>
  <c r="F234"/>
  <c r="A37" i="11" l="1"/>
  <c r="B229" i="6" l="1"/>
  <c r="B227"/>
  <c r="B79" l="1"/>
  <c r="A51" i="18"/>
  <c r="A50"/>
  <c r="A49"/>
  <c r="A48" s="1"/>
  <c r="A47" s="1"/>
  <c r="A46" s="1"/>
  <c r="A45" l="1"/>
  <c r="A44" s="1"/>
  <c r="A43" s="1"/>
  <c r="A42" s="1"/>
  <c r="A41" s="1"/>
  <c r="A40" s="1"/>
  <c r="A39" s="1"/>
  <c r="A38" s="1"/>
  <c r="A37" s="1"/>
  <c r="A36" s="1"/>
  <c r="A35" s="1"/>
  <c r="A34" s="1"/>
  <c r="A33" s="1"/>
  <c r="A32" s="1"/>
  <c r="A31" s="1"/>
  <c r="A30" s="1"/>
  <c r="A29" s="1"/>
  <c r="A28" s="1"/>
  <c r="A27" s="1"/>
  <c r="A26" s="1"/>
  <c r="A25" s="1"/>
  <c r="A24" s="1"/>
  <c r="A23" s="1"/>
  <c r="A22" s="1"/>
  <c r="A21" s="1"/>
  <c r="A20" s="1"/>
  <c r="A19" s="1"/>
  <c r="A18" s="1"/>
  <c r="A17" s="1"/>
  <c r="A16" s="1"/>
  <c r="A15" s="1"/>
  <c r="A14" s="1"/>
  <c r="A13" s="1"/>
  <c r="A12" s="1"/>
  <c r="A11" s="1"/>
  <c r="A10" s="1"/>
  <c r="A9" s="1"/>
  <c r="A8" s="1"/>
  <c r="A7" s="1"/>
  <c r="A6"/>
  <c r="Q4" l="1"/>
  <c r="P4"/>
  <c r="O4"/>
  <c r="N4"/>
  <c r="M4"/>
  <c r="L4"/>
  <c r="K4"/>
  <c r="J4"/>
  <c r="I4"/>
  <c r="H4"/>
  <c r="G4"/>
  <c r="F4"/>
  <c r="E4"/>
  <c r="D4"/>
  <c r="E121" i="16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T31"/>
  <c r="E31"/>
  <c r="T30"/>
  <c r="E30"/>
  <c r="E29"/>
  <c r="E28"/>
  <c r="E27"/>
  <c r="E26"/>
  <c r="E25"/>
  <c r="D25" s="1"/>
  <c r="C25"/>
  <c r="B25"/>
  <c r="E24"/>
  <c r="D24" s="1"/>
  <c r="C24"/>
  <c r="B24"/>
  <c r="E23"/>
  <c r="D23" s="1"/>
  <c r="C23"/>
  <c r="B23"/>
  <c r="E22"/>
  <c r="D22" s="1"/>
  <c r="C22"/>
  <c r="B22"/>
  <c r="E21"/>
  <c r="D21" s="1"/>
  <c r="C21"/>
  <c r="B21"/>
  <c r="E20"/>
  <c r="D20" s="1"/>
  <c r="C20"/>
  <c r="B20"/>
  <c r="E19"/>
  <c r="D19" s="1"/>
  <c r="C19"/>
  <c r="B19"/>
  <c r="E18"/>
  <c r="D18" s="1"/>
  <c r="C18"/>
  <c r="B18"/>
  <c r="E17"/>
  <c r="D17" s="1"/>
  <c r="C17"/>
  <c r="B17"/>
  <c r="E16"/>
  <c r="D16" s="1"/>
  <c r="C16"/>
  <c r="B16"/>
  <c r="E15"/>
  <c r="D15" s="1"/>
  <c r="C15"/>
  <c r="B15"/>
  <c r="E14"/>
  <c r="D14" s="1"/>
  <c r="C14"/>
  <c r="B14"/>
  <c r="E13"/>
  <c r="D13" s="1"/>
  <c r="C13"/>
  <c r="B13"/>
  <c r="E12"/>
  <c r="D12" s="1"/>
  <c r="C12"/>
  <c r="B12"/>
  <c r="E11"/>
  <c r="D11" s="1"/>
  <c r="C11"/>
  <c r="B11"/>
  <c r="E10"/>
  <c r="D10" s="1"/>
  <c r="C10"/>
  <c r="B10"/>
  <c r="E9"/>
  <c r="D9" s="1"/>
  <c r="C9"/>
  <c r="B9"/>
  <c r="E8"/>
  <c r="D8" s="1"/>
  <c r="C8"/>
  <c r="B8"/>
  <c r="E7"/>
  <c r="D7" s="1"/>
  <c r="C7"/>
  <c r="B7"/>
  <c r="E6"/>
  <c r="D6" s="1"/>
  <c r="C6"/>
  <c r="B6"/>
  <c r="E5"/>
  <c r="D5" s="1"/>
  <c r="C5"/>
  <c r="B5"/>
  <c r="E4"/>
  <c r="D4" s="1"/>
  <c r="C4"/>
  <c r="B4"/>
  <c r="A28" i="12"/>
  <c r="F27" s="1"/>
  <c r="E27"/>
  <c r="A27"/>
  <c r="A24"/>
  <c r="E18"/>
  <c r="F17"/>
  <c r="E17" s="1"/>
  <c r="F16" s="1"/>
  <c r="E16"/>
  <c r="F15" s="1"/>
  <c r="E15"/>
  <c r="A15"/>
  <c r="A13"/>
  <c r="E8" s="1"/>
  <c r="D8"/>
  <c r="E7"/>
  <c r="D7"/>
  <c r="E5"/>
  <c r="A52" i="11"/>
  <c r="A51"/>
  <c r="A50"/>
  <c r="A49"/>
  <c r="A48"/>
  <c r="A47"/>
  <c r="A45"/>
  <c r="A44"/>
  <c r="A43"/>
  <c r="A42"/>
  <c r="A41"/>
  <c r="A40"/>
  <c r="A39"/>
  <c r="A38"/>
  <c r="A36"/>
  <c r="A35"/>
  <c r="A34"/>
  <c r="A33"/>
  <c r="A32"/>
  <c r="A31"/>
  <c r="A30"/>
  <c r="A29"/>
  <c r="A28"/>
  <c r="A27"/>
  <c r="A26"/>
  <c r="A25"/>
  <c r="A24"/>
  <c r="A23" l="1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K39" i="10"/>
  <c r="M38"/>
  <c r="L38"/>
  <c r="K38" s="1"/>
  <c r="J38"/>
  <c r="D38"/>
  <c r="H37"/>
  <c r="L37" s="1"/>
  <c r="D37"/>
  <c r="A35"/>
  <c r="K33"/>
  <c r="M32"/>
  <c r="L32"/>
  <c r="K32" s="1"/>
  <c r="J32"/>
  <c r="D32"/>
  <c r="H31"/>
  <c r="I31" s="1"/>
  <c r="D31"/>
  <c r="A29"/>
  <c r="K27"/>
  <c r="L26"/>
  <c r="K26"/>
  <c r="J26"/>
  <c r="D25"/>
  <c r="A23"/>
  <c r="K21"/>
  <c r="M20"/>
  <c r="L20"/>
  <c r="K20" s="1"/>
  <c r="J20"/>
  <c r="H19"/>
  <c r="I19" s="1"/>
  <c r="I21" s="1"/>
  <c r="D19"/>
  <c r="A18"/>
  <c r="A17"/>
  <c r="K15"/>
  <c r="M14"/>
  <c r="L14"/>
  <c r="K14" s="1"/>
  <c r="J14"/>
  <c r="D13"/>
  <c r="A11"/>
  <c r="K9"/>
  <c r="M8"/>
  <c r="L8" s="1"/>
  <c r="K8"/>
  <c r="J8"/>
  <c r="H7"/>
  <c r="I7" s="1"/>
  <c r="I9" s="1"/>
  <c r="D7"/>
  <c r="A5"/>
  <c r="B516" i="9"/>
  <c r="C508"/>
  <c r="B507"/>
  <c r="A504"/>
  <c r="A503"/>
  <c r="A502"/>
  <c r="C499"/>
  <c r="B498"/>
  <c r="A495"/>
  <c r="A494"/>
  <c r="A493"/>
  <c r="C490"/>
  <c r="F5" i="10" l="1"/>
  <c r="G5" s="1"/>
  <c r="M5" s="1"/>
  <c r="L5" s="1"/>
  <c r="F18"/>
  <c r="L18" s="1"/>
  <c r="G18" s="1"/>
  <c r="M18" s="1"/>
  <c r="F29"/>
  <c r="G29" s="1"/>
  <c r="M29" s="1"/>
  <c r="L29" s="1"/>
  <c r="F23"/>
  <c r="G23" s="1"/>
  <c r="M23" s="1"/>
  <c r="L23" s="1"/>
  <c r="F35"/>
  <c r="G35" s="1"/>
  <c r="M35" s="1"/>
  <c r="L35" s="1"/>
  <c r="F11"/>
  <c r="L11" s="1"/>
  <c r="G11" s="1"/>
  <c r="M11" s="1"/>
  <c r="F17"/>
  <c r="L17" s="1"/>
  <c r="G17" s="1"/>
  <c r="M17" s="1"/>
  <c r="M31"/>
  <c r="I33"/>
  <c r="M7"/>
  <c r="L7" s="1"/>
  <c r="I37"/>
  <c r="M19"/>
  <c r="L19" s="1"/>
  <c r="L31"/>
  <c r="B489" i="9"/>
  <c r="C481"/>
  <c r="B480" s="1"/>
  <c r="E472"/>
  <c r="C472"/>
  <c r="B471"/>
  <c r="C463"/>
  <c r="B462"/>
  <c r="C454"/>
  <c r="C445"/>
  <c r="B444"/>
  <c r="A441"/>
  <c r="C436"/>
  <c r="B435"/>
  <c r="A429"/>
  <c r="C427"/>
  <c r="A421"/>
  <c r="C418"/>
  <c r="A412"/>
  <c r="C409"/>
  <c r="A404"/>
  <c r="C400"/>
  <c r="G21" i="10" l="1"/>
  <c r="M21" s="1"/>
  <c r="I39"/>
  <c r="M37"/>
  <c r="B399" i="9"/>
  <c r="A395"/>
  <c r="C391"/>
  <c r="B390" l="1"/>
  <c r="A386" l="1"/>
  <c r="A385" l="1"/>
  <c r="C382" l="1"/>
  <c r="B381"/>
  <c r="A376"/>
  <c r="C373"/>
  <c r="B372"/>
  <c r="A367"/>
  <c r="A366"/>
  <c r="C364"/>
  <c r="B363"/>
  <c r="A358"/>
  <c r="A357"/>
  <c r="E355"/>
  <c r="C355"/>
  <c r="A349"/>
  <c r="A348"/>
  <c r="C346"/>
  <c r="A339"/>
  <c r="C337"/>
  <c r="A330"/>
  <c r="C328"/>
  <c r="A322" l="1"/>
  <c r="C319"/>
  <c r="A312"/>
  <c r="C310"/>
  <c r="A303"/>
  <c r="C301"/>
  <c r="B300"/>
  <c r="A296"/>
  <c r="A294"/>
  <c r="C292"/>
  <c r="A287"/>
  <c r="C283" l="1"/>
  <c r="A279"/>
  <c r="A278"/>
  <c r="A277"/>
  <c r="A275"/>
  <c r="C274"/>
  <c r="E271"/>
  <c r="A268"/>
  <c r="C265"/>
  <c r="B354" l="1"/>
  <c r="A259"/>
  <c r="C256"/>
  <c r="A250"/>
  <c r="C247"/>
  <c r="A241"/>
  <c r="C238"/>
  <c r="A232"/>
  <c r="C229"/>
  <c r="C220"/>
  <c r="C211"/>
  <c r="A205"/>
  <c r="C202"/>
  <c r="A196"/>
  <c r="C193"/>
  <c r="A187"/>
  <c r="E184"/>
  <c r="C184"/>
  <c r="A178"/>
  <c r="E175"/>
  <c r="C175"/>
  <c r="A169"/>
  <c r="C166"/>
  <c r="A160"/>
  <c r="C157"/>
  <c r="A151"/>
  <c r="C148"/>
  <c r="A145"/>
  <c r="A144"/>
  <c r="A143"/>
  <c r="A142"/>
  <c r="C139"/>
  <c r="A132"/>
  <c r="E130"/>
  <c r="C130"/>
  <c r="A124"/>
  <c r="C121"/>
  <c r="A115"/>
  <c r="C112"/>
  <c r="A106"/>
  <c r="E103"/>
  <c r="C103"/>
  <c r="A97"/>
  <c r="E94"/>
  <c r="C94"/>
  <c r="A88"/>
  <c r="C85"/>
  <c r="A79"/>
  <c r="C76"/>
  <c r="A70"/>
  <c r="E67"/>
  <c r="C67"/>
  <c r="A61" l="1"/>
  <c r="E58"/>
  <c r="C58"/>
  <c r="B57"/>
  <c r="A51"/>
  <c r="E49"/>
  <c r="C49"/>
  <c r="A42"/>
  <c r="C40"/>
  <c r="A33" l="1"/>
  <c r="C31"/>
  <c r="B30"/>
  <c r="A24"/>
  <c r="C22"/>
  <c r="A16"/>
  <c r="C13"/>
  <c r="B12"/>
  <c r="A7"/>
  <c r="C4"/>
  <c r="E59" i="8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A48" l="1"/>
  <c r="J56"/>
  <c r="A55"/>
  <c r="J53"/>
  <c r="A45"/>
  <c r="A53"/>
  <c r="A39"/>
  <c r="A44"/>
  <c r="A50"/>
  <c r="A51"/>
  <c r="J55"/>
  <c r="A57"/>
  <c r="A42"/>
  <c r="A37"/>
  <c r="A52"/>
  <c r="J51" s="1"/>
  <c r="J41"/>
  <c r="J54"/>
  <c r="A56"/>
  <c r="A41"/>
  <c r="A43"/>
  <c r="A38"/>
  <c r="A47"/>
  <c r="A59"/>
  <c r="A36"/>
  <c r="A54"/>
  <c r="A40"/>
  <c r="J59"/>
  <c r="A46"/>
  <c r="A58"/>
  <c r="A49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A32" l="1"/>
  <c r="A35"/>
  <c r="A33"/>
  <c r="A31"/>
  <c r="A34"/>
  <c r="E30" l="1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E4"/>
  <c r="D4"/>
  <c r="C4"/>
  <c r="A17" l="1"/>
  <c r="A24"/>
  <c r="A29"/>
  <c r="A19"/>
  <c r="A12"/>
  <c r="A22"/>
  <c r="A18"/>
  <c r="A26"/>
  <c r="A6"/>
  <c r="A20"/>
  <c r="A8"/>
  <c r="A15"/>
  <c r="A11"/>
  <c r="A7"/>
  <c r="A5"/>
  <c r="A13"/>
  <c r="A25"/>
  <c r="A23"/>
  <c r="A30"/>
  <c r="A28"/>
  <c r="A9"/>
  <c r="A16"/>
  <c r="A14"/>
  <c r="A21"/>
  <c r="A27"/>
  <c r="A10"/>
  <c r="B4"/>
  <c r="A4"/>
  <c r="E3"/>
  <c r="D3"/>
  <c r="C3"/>
  <c r="B3"/>
  <c r="A3" l="1"/>
  <c r="B47" i="7" l="1"/>
  <c r="B46"/>
  <c r="A47" l="1"/>
  <c r="A46"/>
  <c r="B45"/>
  <c r="B44"/>
  <c r="A43"/>
  <c r="B43"/>
  <c r="B42"/>
  <c r="B41"/>
  <c r="B40"/>
  <c r="B39"/>
  <c r="B38"/>
  <c r="B37"/>
  <c r="B36"/>
  <c r="B35"/>
  <c r="B34"/>
  <c r="B33"/>
  <c r="B32"/>
  <c r="B31"/>
  <c r="A36" l="1"/>
  <c r="A41"/>
  <c r="A32"/>
  <c r="A34"/>
  <c r="A45"/>
  <c r="A35"/>
  <c r="A39"/>
  <c r="A42"/>
  <c r="A33"/>
  <c r="A40"/>
  <c r="A37"/>
  <c r="A38"/>
  <c r="A44"/>
  <c r="A31"/>
  <c r="B30"/>
  <c r="B29"/>
  <c r="B28"/>
  <c r="B27"/>
  <c r="A26"/>
  <c r="B26"/>
  <c r="B25"/>
  <c r="B24"/>
  <c r="B23"/>
  <c r="A22"/>
  <c r="B22"/>
  <c r="B21"/>
  <c r="B20"/>
  <c r="A21" l="1"/>
  <c r="A29"/>
  <c r="A28"/>
  <c r="A23"/>
  <c r="A20"/>
  <c r="A27"/>
  <c r="A30"/>
  <c r="A24"/>
  <c r="A25"/>
  <c r="B19"/>
  <c r="B18"/>
  <c r="B17"/>
  <c r="B16"/>
  <c r="B15"/>
  <c r="B14"/>
  <c r="B13"/>
  <c r="B12"/>
  <c r="B11"/>
  <c r="B10"/>
  <c r="B9"/>
  <c r="B8"/>
  <c r="B7"/>
  <c r="B6"/>
  <c r="B5"/>
  <c r="B4"/>
  <c r="A4" l="1"/>
  <c r="A7"/>
  <c r="A18"/>
  <c r="A11"/>
  <c r="A6"/>
  <c r="A10"/>
  <c r="A19"/>
  <c r="A12"/>
  <c r="A15"/>
  <c r="A9"/>
  <c r="A17"/>
  <c r="A8"/>
  <c r="A14"/>
  <c r="A5"/>
  <c r="A13"/>
  <c r="A16"/>
  <c r="B223" i="6"/>
  <c r="H18" i="7" l="1"/>
  <c r="B224" i="6"/>
  <c r="B208" l="1"/>
  <c r="B206" l="1"/>
  <c r="B202"/>
  <c r="B189" l="1"/>
  <c r="B190" l="1"/>
  <c r="B185" l="1"/>
  <c r="B186" l="1"/>
  <c r="B183"/>
  <c r="B180" l="1"/>
  <c r="B176" l="1"/>
  <c r="D174"/>
  <c r="B153" l="1"/>
  <c r="B143" l="1"/>
  <c r="B142"/>
  <c r="B141"/>
  <c r="B137" l="1"/>
  <c r="B132" l="1"/>
  <c r="B131"/>
  <c r="B129"/>
  <c r="B122" l="1"/>
  <c r="B121"/>
  <c r="B113"/>
  <c r="B108" l="1"/>
  <c r="B99" l="1"/>
  <c r="B47" l="1"/>
  <c r="D43" l="1"/>
  <c r="D40"/>
  <c r="B12"/>
  <c r="B9"/>
  <c r="B8"/>
  <c r="A5"/>
  <c r="A6" s="1"/>
  <c r="A7" l="1"/>
  <c r="A9" s="1"/>
  <c r="A10" s="1"/>
  <c r="A16" s="1"/>
  <c r="A17" s="1"/>
  <c r="A18" s="1"/>
  <c r="A29" s="1"/>
  <c r="A30" s="1"/>
  <c r="A31" s="1"/>
  <c r="A37" s="1"/>
  <c r="A38" s="1"/>
  <c r="A39" s="1"/>
  <c r="A40" s="1"/>
  <c r="A43" s="1"/>
  <c r="A45" s="1"/>
  <c r="A47" s="1"/>
  <c r="A48" s="1"/>
  <c r="A50" s="1"/>
  <c r="A51" s="1"/>
  <c r="A52" s="1"/>
  <c r="A53" s="1"/>
  <c r="A54" s="1"/>
  <c r="A62" s="1"/>
  <c r="A83" s="1"/>
  <c r="A85" s="1"/>
  <c r="A86" s="1"/>
  <c r="A87" s="1"/>
  <c r="A93" s="1"/>
  <c r="A95" s="1"/>
  <c r="A97" s="1"/>
  <c r="A99" s="1"/>
  <c r="A100" s="1"/>
  <c r="A101" s="1"/>
  <c r="A102" s="1"/>
  <c r="A104" s="1"/>
  <c r="A105" s="1"/>
  <c r="A107" s="1"/>
  <c r="A109" s="1"/>
  <c r="A111" s="1"/>
  <c r="A115" s="1"/>
  <c r="A118" s="1"/>
  <c r="A120" s="1"/>
  <c r="A123" s="1"/>
  <c r="A124" s="1"/>
  <c r="A127" s="1"/>
  <c r="A133" s="1"/>
  <c r="A135" s="1"/>
  <c r="A138" s="1"/>
  <c r="A139" s="1"/>
  <c r="A144" s="1"/>
  <c r="A151" s="1"/>
  <c r="A155" s="1"/>
  <c r="A156" s="1"/>
  <c r="A157" s="1"/>
  <c r="A158" s="1"/>
  <c r="A163" s="1"/>
  <c r="A167" s="1"/>
  <c r="A169" s="1"/>
  <c r="A172" s="1"/>
  <c r="A177" s="1"/>
  <c r="A181" s="1"/>
  <c r="A182" s="1"/>
  <c r="A184" s="1"/>
  <c r="A187" s="1"/>
  <c r="A188" s="1"/>
  <c r="A191" s="1"/>
  <c r="A192" s="1"/>
  <c r="A196" s="1"/>
  <c r="A199" s="1"/>
  <c r="A203" s="1"/>
  <c r="A207" s="1"/>
  <c r="A209" s="1"/>
  <c r="A210" s="1"/>
  <c r="A214" s="1"/>
  <c r="A215" s="1"/>
  <c r="A216" s="1"/>
  <c r="A217" s="1"/>
  <c r="A225" l="1"/>
  <c r="A228" s="1"/>
  <c r="A230" s="1"/>
  <c r="A231" s="1"/>
  <c r="A232" s="1"/>
  <c r="A233" s="1"/>
  <c r="E57" i="5" l="1"/>
  <c r="D57" s="1"/>
  <c r="C57" s="1"/>
  <c r="A57" s="1"/>
  <c r="B57"/>
  <c r="B56"/>
  <c r="B55"/>
  <c r="E54"/>
  <c r="D54"/>
  <c r="C54" s="1"/>
  <c r="A54" s="1"/>
  <c r="B54"/>
  <c r="E53"/>
  <c r="D53"/>
  <c r="C53" s="1"/>
  <c r="A53" s="1"/>
  <c r="B53"/>
  <c r="H52"/>
  <c r="E52"/>
  <c r="D52"/>
  <c r="C52" s="1"/>
  <c r="B52"/>
  <c r="E51"/>
  <c r="D51"/>
  <c r="C51" s="1"/>
  <c r="A51" s="1"/>
  <c r="B51"/>
  <c r="D50"/>
  <c r="C50" s="1"/>
  <c r="A50" s="1"/>
  <c r="B50"/>
  <c r="D49"/>
  <c r="C49" s="1"/>
  <c r="A49" s="1"/>
  <c r="B49"/>
  <c r="E48"/>
  <c r="D48"/>
  <c r="C48" s="1"/>
  <c r="A48" s="1"/>
  <c r="B48"/>
  <c r="E47"/>
  <c r="D47"/>
  <c r="C47" s="1"/>
  <c r="A47" s="1"/>
  <c r="B47"/>
  <c r="E46"/>
  <c r="D46"/>
  <c r="C46" s="1"/>
  <c r="A46" s="1"/>
  <c r="B46"/>
  <c r="H57" l="1"/>
  <c r="A52"/>
  <c r="E49"/>
  <c r="H51"/>
  <c r="H47"/>
  <c r="E50"/>
  <c r="H48"/>
  <c r="H46"/>
  <c r="D45"/>
  <c r="C45" s="1"/>
  <c r="A45" s="1"/>
  <c r="B45"/>
  <c r="H49" l="1"/>
  <c r="H50"/>
  <c r="E45"/>
  <c r="E44"/>
  <c r="D44"/>
  <c r="C44" s="1"/>
  <c r="A44" s="1"/>
  <c r="B44"/>
  <c r="E43"/>
  <c r="D43" s="1"/>
  <c r="C43" s="1"/>
  <c r="A43" s="1"/>
  <c r="B43"/>
  <c r="D42"/>
  <c r="C42" s="1"/>
  <c r="A42" s="1"/>
  <c r="B42"/>
  <c r="E41"/>
  <c r="D41"/>
  <c r="C41" s="1"/>
  <c r="A41" s="1"/>
  <c r="B41"/>
  <c r="B40"/>
  <c r="E39"/>
  <c r="D39" s="1"/>
  <c r="C39"/>
  <c r="B39"/>
  <c r="B38"/>
  <c r="E37"/>
  <c r="D37" s="1"/>
  <c r="C37" s="1"/>
  <c r="A37" s="1"/>
  <c r="B37"/>
  <c r="D36"/>
  <c r="C36" s="1"/>
  <c r="A36" s="1"/>
  <c r="B36"/>
  <c r="E35"/>
  <c r="D35" s="1"/>
  <c r="C35" s="1"/>
  <c r="A35" s="1"/>
  <c r="B35"/>
  <c r="B34"/>
  <c r="D33"/>
  <c r="C33" s="1"/>
  <c r="A33" s="1"/>
  <c r="B33"/>
  <c r="E32"/>
  <c r="D32" s="1"/>
  <c r="C32" s="1"/>
  <c r="A32" s="1"/>
  <c r="B32"/>
  <c r="D31"/>
  <c r="C31"/>
  <c r="B31"/>
  <c r="C30"/>
  <c r="B30"/>
  <c r="D29"/>
  <c r="C29" s="1"/>
  <c r="A29" s="1"/>
  <c r="B29"/>
  <c r="D28"/>
  <c r="C28"/>
  <c r="B28"/>
  <c r="D27"/>
  <c r="C27" s="1"/>
  <c r="A27" s="1"/>
  <c r="B27"/>
  <c r="B26"/>
  <c r="E25"/>
  <c r="D25" s="1"/>
  <c r="C25" s="1"/>
  <c r="A25" s="1"/>
  <c r="B25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E4"/>
  <c r="D4"/>
  <c r="C4"/>
  <c r="B4"/>
  <c r="A4" l="1"/>
  <c r="A15"/>
  <c r="A18"/>
  <c r="A21"/>
  <c r="A11"/>
  <c r="A28"/>
  <c r="A16"/>
  <c r="A9"/>
  <c r="A12"/>
  <c r="A5"/>
  <c r="A8"/>
  <c r="A17"/>
  <c r="A20"/>
  <c r="A23"/>
  <c r="A6"/>
  <c r="A14"/>
  <c r="A39"/>
  <c r="A19"/>
  <c r="A31"/>
  <c r="A10"/>
  <c r="A13"/>
  <c r="A7"/>
  <c r="A22"/>
  <c r="H45"/>
  <c r="H4"/>
  <c r="H14"/>
  <c r="E28"/>
  <c r="E40"/>
  <c r="E30"/>
  <c r="E42"/>
  <c r="H17"/>
  <c r="H32"/>
  <c r="H37"/>
  <c r="H22"/>
  <c r="H5"/>
  <c r="H10"/>
  <c r="H15"/>
  <c r="E24"/>
  <c r="H39"/>
  <c r="H8"/>
  <c r="H20"/>
  <c r="E34"/>
  <c r="H19"/>
  <c r="E29"/>
  <c r="H41"/>
  <c r="H13"/>
  <c r="E31"/>
  <c r="E36"/>
  <c r="H7"/>
  <c r="H11"/>
  <c r="H23"/>
  <c r="H43"/>
  <c r="H35"/>
  <c r="H16"/>
  <c r="E33"/>
  <c r="H12"/>
  <c r="H9"/>
  <c r="H21"/>
  <c r="E38"/>
  <c r="A60" i="4"/>
  <c r="C58"/>
  <c r="B58"/>
  <c r="H28" i="5" l="1"/>
  <c r="H38"/>
  <c r="H40"/>
  <c r="H34"/>
  <c r="H24"/>
  <c r="H30"/>
  <c r="H33"/>
  <c r="H42"/>
  <c r="H31"/>
  <c r="H29"/>
  <c r="H36"/>
  <c r="D38"/>
  <c r="C38" s="1"/>
  <c r="A38" s="1"/>
  <c r="D40"/>
  <c r="C40" s="1"/>
  <c r="A40" s="1"/>
  <c r="D34"/>
  <c r="C34" s="1"/>
  <c r="A34" s="1"/>
  <c r="D24"/>
  <c r="C24" s="1"/>
  <c r="A24" s="1"/>
  <c r="D30"/>
  <c r="A30" s="1"/>
  <c r="B57" i="4"/>
  <c r="B56" l="1"/>
  <c r="C55" l="1"/>
  <c r="B55"/>
  <c r="E54"/>
  <c r="D54" s="1"/>
  <c r="C54"/>
  <c r="B54"/>
  <c r="E53"/>
  <c r="D53"/>
  <c r="C53"/>
  <c r="B53"/>
  <c r="E52"/>
  <c r="D52" s="1"/>
  <c r="C52"/>
  <c r="B52"/>
  <c r="A53" l="1"/>
  <c r="A52"/>
  <c r="A54"/>
  <c r="E51"/>
  <c r="D51" s="1"/>
  <c r="C51"/>
  <c r="B51"/>
  <c r="E50"/>
  <c r="D50" s="1"/>
  <c r="C50"/>
  <c r="B50"/>
  <c r="E49"/>
  <c r="D49" s="1"/>
  <c r="C49"/>
  <c r="B49"/>
  <c r="N53" l="1"/>
  <c r="N54"/>
  <c r="A51"/>
  <c r="N51" s="1"/>
  <c r="N52"/>
  <c r="A49"/>
  <c r="N49" s="1"/>
  <c r="A50"/>
  <c r="N50" l="1"/>
  <c r="E48" l="1"/>
  <c r="D48" s="1"/>
  <c r="C48"/>
  <c r="B48"/>
  <c r="A48" l="1"/>
  <c r="N48" s="1"/>
  <c r="E47"/>
  <c r="D47" s="1"/>
  <c r="C47"/>
  <c r="B47"/>
  <c r="E46"/>
  <c r="D46" s="1"/>
  <c r="C46"/>
  <c r="B46"/>
  <c r="E45"/>
  <c r="D45" s="1"/>
  <c r="C45"/>
  <c r="B45"/>
  <c r="E44"/>
  <c r="D44" s="1"/>
  <c r="C44"/>
  <c r="B44"/>
  <c r="E43"/>
  <c r="D43" s="1"/>
  <c r="C43"/>
  <c r="B43"/>
  <c r="E42"/>
  <c r="D42" s="1"/>
  <c r="C42"/>
  <c r="B42"/>
  <c r="E41"/>
  <c r="D41"/>
  <c r="C41" s="1"/>
  <c r="B41"/>
  <c r="A47" l="1"/>
  <c r="A46"/>
  <c r="A42"/>
  <c r="A45"/>
  <c r="A44"/>
  <c r="A41"/>
  <c r="A43"/>
  <c r="E40"/>
  <c r="D40"/>
  <c r="C40" s="1"/>
  <c r="A40" s="1"/>
  <c r="B40"/>
  <c r="E39"/>
  <c r="D39"/>
  <c r="C39"/>
  <c r="B39"/>
  <c r="E38"/>
  <c r="D38"/>
  <c r="C38"/>
  <c r="B38"/>
  <c r="E37"/>
  <c r="D37" s="1"/>
  <c r="C37"/>
  <c r="B37"/>
  <c r="E36"/>
  <c r="D36"/>
  <c r="C36"/>
  <c r="B36"/>
  <c r="E35"/>
  <c r="D35"/>
  <c r="C35"/>
  <c r="B35"/>
  <c r="E34"/>
  <c r="D34" s="1"/>
  <c r="C34"/>
  <c r="B34"/>
  <c r="E33"/>
  <c r="D33" s="1"/>
  <c r="C33"/>
  <c r="B33"/>
  <c r="E32"/>
  <c r="D32" s="1"/>
  <c r="C32" s="1"/>
  <c r="A32" s="1"/>
  <c r="B32"/>
  <c r="A37" l="1"/>
  <c r="A38"/>
  <c r="N38" s="1"/>
  <c r="N47"/>
  <c r="A36"/>
  <c r="N36" s="1"/>
  <c r="N45"/>
  <c r="N46"/>
  <c r="A39"/>
  <c r="N32"/>
  <c r="N40"/>
  <c r="N41"/>
  <c r="N42"/>
  <c r="N43"/>
  <c r="A34"/>
  <c r="N44"/>
  <c r="A33"/>
  <c r="A35"/>
  <c r="N35" s="1"/>
  <c r="E31"/>
  <c r="D31"/>
  <c r="C31" s="1"/>
  <c r="A31" s="1"/>
  <c r="B31"/>
  <c r="E30"/>
  <c r="D30" s="1"/>
  <c r="C30"/>
  <c r="B30"/>
  <c r="N39" l="1"/>
  <c r="N37"/>
  <c r="N31"/>
  <c r="N33"/>
  <c r="A30"/>
  <c r="N34"/>
  <c r="N30" l="1"/>
  <c r="E29"/>
  <c r="D29" s="1"/>
  <c r="C29" s="1"/>
  <c r="A29" s="1"/>
  <c r="B29"/>
  <c r="C28"/>
  <c r="B28"/>
  <c r="B27"/>
  <c r="E26"/>
  <c r="D26"/>
  <c r="C26"/>
  <c r="B26"/>
  <c r="E25"/>
  <c r="D25"/>
  <c r="C25"/>
  <c r="B25"/>
  <c r="A25" l="1"/>
  <c r="N29"/>
  <c r="A26"/>
  <c r="E24"/>
  <c r="D24"/>
  <c r="C24" s="1"/>
  <c r="B24"/>
  <c r="E23"/>
  <c r="D23" s="1"/>
  <c r="C23"/>
  <c r="B23"/>
  <c r="E22"/>
  <c r="D22" s="1"/>
  <c r="C22"/>
  <c r="B22"/>
  <c r="E21"/>
  <c r="D21"/>
  <c r="C21" s="1"/>
  <c r="B21"/>
  <c r="N25" l="1"/>
  <c r="A21"/>
  <c r="A23"/>
  <c r="A22"/>
  <c r="A24"/>
  <c r="E20"/>
  <c r="D20" s="1"/>
  <c r="C20" s="1"/>
  <c r="A20" s="1"/>
  <c r="B20"/>
  <c r="E19"/>
  <c r="D19" s="1"/>
  <c r="C19"/>
  <c r="B19"/>
  <c r="E18"/>
  <c r="D18" s="1"/>
  <c r="C18"/>
  <c r="B18"/>
  <c r="E17"/>
  <c r="D17" s="1"/>
  <c r="C17" s="1"/>
  <c r="A17" s="1"/>
  <c r="B17"/>
  <c r="E16"/>
  <c r="D16" s="1"/>
  <c r="C16"/>
  <c r="B16"/>
  <c r="E15"/>
  <c r="D15"/>
  <c r="C15" s="1"/>
  <c r="B15"/>
  <c r="N20" l="1"/>
  <c r="N22"/>
  <c r="N21"/>
  <c r="A18"/>
  <c r="N23"/>
  <c r="N24"/>
  <c r="A15"/>
  <c r="A19"/>
  <c r="N19" s="1"/>
  <c r="A16"/>
  <c r="N16" s="1"/>
  <c r="E14"/>
  <c r="D14" s="1"/>
  <c r="C14" s="1"/>
  <c r="A14" s="1"/>
  <c r="B14"/>
  <c r="N14" l="1"/>
  <c r="N17"/>
  <c r="N18"/>
  <c r="N15"/>
  <c r="E13"/>
  <c r="D13"/>
  <c r="C13" s="1"/>
  <c r="B13"/>
  <c r="E12"/>
  <c r="D12" s="1"/>
  <c r="C12" s="1"/>
  <c r="A12" s="1"/>
  <c r="B12"/>
  <c r="E11"/>
  <c r="D11" s="1"/>
  <c r="C11"/>
  <c r="B11"/>
  <c r="E10"/>
  <c r="D10"/>
  <c r="C10" s="1"/>
  <c r="B10"/>
  <c r="E9"/>
  <c r="D9" s="1"/>
  <c r="C9"/>
  <c r="B9"/>
  <c r="E8"/>
  <c r="D8" s="1"/>
  <c r="C8" s="1"/>
  <c r="A8" s="1"/>
  <c r="B8"/>
  <c r="E7"/>
  <c r="D7" s="1"/>
  <c r="C7"/>
  <c r="B7"/>
  <c r="E6"/>
  <c r="D6" s="1"/>
  <c r="C6"/>
  <c r="B6"/>
  <c r="A6" l="1"/>
  <c r="A10"/>
  <c r="A9"/>
  <c r="N9" s="1"/>
  <c r="A7"/>
  <c r="N7" s="1"/>
  <c r="A13"/>
  <c r="A11"/>
  <c r="N11" s="1"/>
  <c r="N8" l="1"/>
  <c r="N6"/>
  <c r="N12"/>
  <c r="N13"/>
  <c r="N10"/>
  <c r="E5"/>
  <c r="D5" s="1"/>
  <c r="C5" s="1"/>
  <c r="A5" s="1"/>
  <c r="B5"/>
  <c r="N5" l="1"/>
  <c r="E19" i="3" l="1"/>
  <c r="E17"/>
  <c r="E16"/>
  <c r="E15"/>
  <c r="E14"/>
  <c r="E13"/>
  <c r="E12" l="1"/>
  <c r="E9"/>
  <c r="B2" i="4" l="1"/>
  <c r="E55" l="1"/>
  <c r="D55"/>
  <c r="A55" s="1"/>
  <c r="N55" l="1"/>
  <c r="H28" i="7"/>
  <c r="H25" i="5"/>
  <c r="C26"/>
  <c r="D26"/>
  <c r="D27" i="4" s="1"/>
  <c r="H26" i="5"/>
  <c r="D28" i="4"/>
  <c r="A28" s="1"/>
  <c r="H27" i="5"/>
  <c r="J26" i="8"/>
  <c r="D58" i="4"/>
  <c r="A58" s="1"/>
  <c r="E26" i="5"/>
  <c r="E27" i="4" s="1"/>
  <c r="N26"/>
  <c r="E27" i="5"/>
  <c r="E28" i="4" s="1"/>
  <c r="B35" i="12"/>
  <c r="F29"/>
  <c r="F28"/>
  <c r="E28"/>
  <c r="E58" i="4"/>
  <c r="B21" i="9"/>
  <c r="B75"/>
  <c r="B147"/>
  <c r="B165"/>
  <c r="B219"/>
  <c r="B210"/>
  <c r="B48"/>
  <c r="B228"/>
  <c r="B93"/>
  <c r="B138"/>
  <c r="B183"/>
  <c r="B156"/>
  <c r="B255"/>
  <c r="B84"/>
  <c r="B192"/>
  <c r="B237"/>
  <c r="B39"/>
  <c r="B174"/>
  <c r="B102"/>
  <c r="B129"/>
  <c r="B66"/>
  <c r="B111"/>
  <c r="B201"/>
  <c r="B246"/>
  <c r="B120"/>
  <c r="B282"/>
  <c r="B264"/>
  <c r="B417"/>
  <c r="B273"/>
  <c r="B291"/>
  <c r="B426"/>
  <c r="B318"/>
  <c r="B327"/>
  <c r="B309"/>
  <c r="B336"/>
  <c r="B345"/>
  <c r="B408"/>
  <c r="F36" i="10"/>
  <c r="G36" s="1"/>
  <c r="F24"/>
  <c r="G24" s="1"/>
  <c r="H25"/>
  <c r="I25" s="1"/>
  <c r="M26"/>
  <c r="F12"/>
  <c r="L12" s="1"/>
  <c r="H13"/>
  <c r="I13" s="1"/>
  <c r="F30"/>
  <c r="G30" s="1"/>
  <c r="F6"/>
  <c r="L6" s="1"/>
  <c r="J37" i="8" l="1"/>
  <c r="L24" i="10"/>
  <c r="J16" i="8"/>
  <c r="J36"/>
  <c r="J57"/>
  <c r="J14"/>
  <c r="J12"/>
  <c r="J31"/>
  <c r="J20"/>
  <c r="H10" i="7"/>
  <c r="H20"/>
  <c r="H11"/>
  <c r="H19"/>
  <c r="H39"/>
  <c r="H9"/>
  <c r="H13"/>
  <c r="H42"/>
  <c r="H15"/>
  <c r="H12"/>
  <c r="L36" i="10"/>
  <c r="L30"/>
  <c r="J13" i="8"/>
  <c r="N28" i="4"/>
  <c r="J39" i="8"/>
  <c r="J48"/>
  <c r="J24"/>
  <c r="J35"/>
  <c r="A26" i="5"/>
  <c r="J33" i="8"/>
  <c r="J18"/>
  <c r="J4"/>
  <c r="J30"/>
  <c r="J25"/>
  <c r="H27" i="7"/>
  <c r="H33"/>
  <c r="J46" i="8"/>
  <c r="J58"/>
  <c r="J7"/>
  <c r="J47"/>
  <c r="J17"/>
  <c r="G27" i="10"/>
  <c r="M24"/>
  <c r="J27" i="8"/>
  <c r="J45"/>
  <c r="I27" i="10"/>
  <c r="M25"/>
  <c r="M36"/>
  <c r="G39"/>
  <c r="M39" s="1"/>
  <c r="J42" i="8"/>
  <c r="J43"/>
  <c r="J6"/>
  <c r="G33" i="10"/>
  <c r="M33" s="1"/>
  <c r="M30"/>
  <c r="J29" i="8"/>
  <c r="J5"/>
  <c r="M13" i="10"/>
  <c r="I15"/>
  <c r="J44" i="8"/>
  <c r="L25" i="10"/>
  <c r="G12"/>
  <c r="G6"/>
  <c r="C27" i="4"/>
  <c r="A27" s="1"/>
  <c r="L13" i="10"/>
  <c r="N58" i="4"/>
  <c r="H29" i="7"/>
  <c r="H26"/>
  <c r="H30"/>
  <c r="H31"/>
  <c r="J22" i="8" l="1"/>
  <c r="J50"/>
  <c r="J15"/>
  <c r="M6" i="4"/>
  <c r="M22"/>
  <c r="M14"/>
  <c r="J38" i="8"/>
  <c r="J9"/>
  <c r="J19"/>
  <c r="J21"/>
  <c r="J11"/>
  <c r="M26" i="4"/>
  <c r="M18"/>
  <c r="J40" i="8"/>
  <c r="J32"/>
  <c r="M15" i="4"/>
  <c r="M16"/>
  <c r="M20"/>
  <c r="M21"/>
  <c r="M13"/>
  <c r="M9"/>
  <c r="M23"/>
  <c r="J23" i="8"/>
  <c r="J28"/>
  <c r="H24" i="7"/>
  <c r="M8" i="4"/>
  <c r="J49" i="8"/>
  <c r="M6" i="10"/>
  <c r="G9"/>
  <c r="M9" s="1"/>
  <c r="N27" i="4"/>
  <c r="J10" i="8"/>
  <c r="M12" i="4"/>
  <c r="M24"/>
  <c r="M27" i="10"/>
  <c r="M5" i="4"/>
  <c r="J3" i="8"/>
  <c r="M25" i="4"/>
  <c r="G15" i="10"/>
  <c r="M15" s="1"/>
  <c r="M12"/>
  <c r="M10" i="4"/>
  <c r="J8" i="8"/>
  <c r="M17" i="4"/>
  <c r="M11"/>
  <c r="H22" i="7" l="1"/>
  <c r="H23"/>
  <c r="H32"/>
  <c r="J34" i="8"/>
  <c r="H7" i="7"/>
  <c r="H5"/>
  <c r="H25"/>
  <c r="H40"/>
  <c r="H41"/>
  <c r="H44"/>
  <c r="H21"/>
  <c r="H36"/>
  <c r="H16"/>
  <c r="H45"/>
  <c r="H8"/>
  <c r="H37"/>
  <c r="H38"/>
  <c r="H4"/>
  <c r="H6"/>
  <c r="H43"/>
  <c r="H34"/>
  <c r="H35"/>
  <c r="H53" i="5"/>
  <c r="H54"/>
  <c r="H55"/>
  <c r="H56"/>
  <c r="F24" i="12"/>
  <c r="E24"/>
  <c r="F18"/>
  <c r="E56" i="5"/>
  <c r="E57" i="4" s="1"/>
  <c r="D56" i="5"/>
  <c r="D57" i="4" s="1"/>
  <c r="C56" i="5"/>
  <c r="C57" i="4" s="1"/>
  <c r="E55" i="5"/>
  <c r="E56" i="4" s="1"/>
  <c r="D55" i="5"/>
  <c r="C55"/>
  <c r="C56" i="4" s="1"/>
  <c r="A23" i="12"/>
  <c r="M41" i="4" l="1"/>
  <c r="M51"/>
  <c r="M53"/>
  <c r="M36"/>
  <c r="M31"/>
  <c r="M50"/>
  <c r="M47"/>
  <c r="M38"/>
  <c r="M28"/>
  <c r="M39"/>
  <c r="M37"/>
  <c r="M40"/>
  <c r="M52"/>
  <c r="M49"/>
  <c r="M29"/>
  <c r="M42"/>
  <c r="M34"/>
  <c r="M48"/>
  <c r="M35"/>
  <c r="M43"/>
  <c r="M44"/>
  <c r="M46"/>
  <c r="M33"/>
  <c r="M30"/>
  <c r="M27"/>
  <c r="M32"/>
  <c r="A55" i="5"/>
  <c r="A57" i="4"/>
  <c r="A56" i="5"/>
  <c r="D56" i="4"/>
  <c r="A56" s="1"/>
  <c r="C4" i="12"/>
  <c r="E4" s="1"/>
  <c r="E13" s="1"/>
  <c r="H46" i="7"/>
  <c r="N57" i="4" l="1"/>
  <c r="N56"/>
  <c r="E23" i="12"/>
  <c r="F23" s="1"/>
  <c r="F25" s="1"/>
  <c r="B34" s="1"/>
  <c r="E14"/>
  <c r="F14" s="1"/>
  <c r="F13"/>
  <c r="M55" i="4"/>
  <c r="F19" i="12" l="1"/>
  <c r="B33" s="1"/>
  <c r="B36" s="1"/>
  <c r="M58" i="4" l="1"/>
  <c r="M57"/>
  <c r="M56"/>
  <c r="A89" i="18" l="1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B114" i="6"/>
  <c r="B154"/>
  <c r="E4"/>
  <c r="BB234"/>
  <c r="H44" i="5"/>
  <c r="H18"/>
  <c r="AB234" i="6"/>
  <c r="E234"/>
  <c r="H47" i="7" l="1"/>
  <c r="H14"/>
  <c r="M45" i="4" l="1"/>
  <c r="P234" i="6"/>
  <c r="H6" i="5"/>
  <c r="M19" i="4"/>
  <c r="H17" i="7" l="1"/>
  <c r="H48" s="1"/>
  <c r="M7" i="4" l="1"/>
  <c r="J52" i="8" l="1"/>
  <c r="B453" i="9"/>
  <c r="M54" i="4" l="1"/>
  <c r="M60" s="1"/>
  <c r="H18" i="3" l="1"/>
  <c r="H19"/>
  <c r="D30" l="1"/>
</calcChain>
</file>

<file path=xl/sharedStrings.xml><?xml version="1.0" encoding="utf-8"?>
<sst xmlns="http://schemas.openxmlformats.org/spreadsheetml/2006/main" count="2274" uniqueCount="1137">
  <si>
    <t>원   가   계   산   서</t>
    <phoneticPr fontId="3" type="noConversion"/>
  </si>
  <si>
    <t>비           목</t>
    <phoneticPr fontId="3" type="noConversion"/>
  </si>
  <si>
    <t>금            액</t>
    <phoneticPr fontId="3" type="noConversion"/>
  </si>
  <si>
    <t>구   성   비</t>
    <phoneticPr fontId="3" type="noConversion"/>
  </si>
  <si>
    <t>비   고</t>
    <phoneticPr fontId="3" type="noConversion"/>
  </si>
  <si>
    <t>순
공
사
비
원
가</t>
    <phoneticPr fontId="7" type="noConversion"/>
  </si>
  <si>
    <t>재
료
비</t>
    <phoneticPr fontId="3" type="noConversion"/>
  </si>
  <si>
    <t>직접재료비</t>
  </si>
  <si>
    <t>노
무
비</t>
    <phoneticPr fontId="3" type="noConversion"/>
  </si>
  <si>
    <t>직접노무비</t>
  </si>
  <si>
    <t>간접노무비</t>
  </si>
  <si>
    <t>경
비</t>
    <phoneticPr fontId="3" type="noConversion"/>
  </si>
  <si>
    <t>작은 값 (재료비+직노)*1.85%*1.2 or (재료+직노+관급)*1.85%</t>
    <phoneticPr fontId="3" type="noConversion"/>
  </si>
  <si>
    <t>계</t>
    <phoneticPr fontId="3" type="noConversion"/>
  </si>
  <si>
    <t>일 반 관 리 비</t>
  </si>
  <si>
    <t>순공사비의 6%</t>
    <phoneticPr fontId="3" type="noConversion"/>
  </si>
  <si>
    <t>(노무비+경비+일반관리비)의 15%</t>
    <phoneticPr fontId="3" type="noConversion"/>
  </si>
  <si>
    <t>공급가액의 10%</t>
    <phoneticPr fontId="3" type="noConversion"/>
  </si>
  <si>
    <t>천단위이하 절사</t>
    <phoneticPr fontId="3" type="noConversion"/>
  </si>
  <si>
    <t>도급자 관급비</t>
    <phoneticPr fontId="3" type="noConversion"/>
  </si>
  <si>
    <t>내          역         서</t>
    <phoneticPr fontId="3" type="noConversion"/>
  </si>
  <si>
    <t>단위 : 원</t>
    <phoneticPr fontId="3" type="noConversion"/>
  </si>
  <si>
    <t>순</t>
    <phoneticPr fontId="3" type="noConversion"/>
  </si>
  <si>
    <t>공  정  명</t>
    <phoneticPr fontId="3" type="noConversion"/>
  </si>
  <si>
    <t>규        격</t>
    <phoneticPr fontId="3" type="noConversion"/>
  </si>
  <si>
    <t>단위</t>
    <phoneticPr fontId="3" type="noConversion"/>
  </si>
  <si>
    <t>수량</t>
    <phoneticPr fontId="3" type="noConversion"/>
  </si>
  <si>
    <t>재  료  비</t>
    <phoneticPr fontId="3" type="noConversion"/>
  </si>
  <si>
    <t>노  무  비</t>
    <phoneticPr fontId="3" type="noConversion"/>
  </si>
  <si>
    <t>경      비</t>
    <phoneticPr fontId="3" type="noConversion"/>
  </si>
  <si>
    <t>계</t>
    <phoneticPr fontId="3" type="noConversion"/>
  </si>
  <si>
    <t>비  고</t>
    <phoneticPr fontId="3" type="noConversion"/>
  </si>
  <si>
    <t>단가</t>
    <phoneticPr fontId="3" type="noConversion"/>
  </si>
  <si>
    <t>금액</t>
    <phoneticPr fontId="3" type="noConversion"/>
  </si>
  <si>
    <t>계</t>
    <phoneticPr fontId="3" type="noConversion"/>
  </si>
  <si>
    <t>공정 집계표</t>
    <phoneticPr fontId="3" type="noConversion"/>
  </si>
  <si>
    <t>순</t>
    <phoneticPr fontId="3" type="noConversion"/>
  </si>
  <si>
    <t>공  정  명</t>
    <phoneticPr fontId="3" type="noConversion"/>
  </si>
  <si>
    <t>규        격</t>
    <phoneticPr fontId="3" type="noConversion"/>
  </si>
  <si>
    <t>단위</t>
    <phoneticPr fontId="3" type="noConversion"/>
  </si>
  <si>
    <t>설계수량</t>
    <phoneticPr fontId="3" type="noConversion"/>
  </si>
  <si>
    <t>비고</t>
    <phoneticPr fontId="3" type="noConversion"/>
  </si>
  <si>
    <t>순</t>
    <phoneticPr fontId="14" type="noConversion"/>
  </si>
  <si>
    <t>설  치  장  소</t>
    <phoneticPr fontId="14" type="noConversion"/>
  </si>
  <si>
    <t>AP</t>
    <phoneticPr fontId="3" type="noConversion"/>
  </si>
  <si>
    <t>유동인구
센서</t>
    <phoneticPr fontId="3" type="noConversion"/>
  </si>
  <si>
    <t>CCTV 카메라</t>
    <phoneticPr fontId="3" type="noConversion"/>
  </si>
  <si>
    <t>케이블</t>
    <phoneticPr fontId="3" type="noConversion"/>
  </si>
  <si>
    <t>네트워크 설비</t>
    <phoneticPr fontId="3" type="noConversion"/>
  </si>
  <si>
    <t>pole 설치 및 부대공사</t>
    <phoneticPr fontId="3" type="noConversion"/>
  </si>
  <si>
    <t>ARM/지지대</t>
    <phoneticPr fontId="3" type="noConversion"/>
  </si>
  <si>
    <t>기초공사</t>
    <phoneticPr fontId="3" type="noConversion"/>
  </si>
  <si>
    <t>전원설비</t>
    <phoneticPr fontId="3" type="noConversion"/>
  </si>
  <si>
    <t>접지공사 &amp; 피뢰</t>
    <phoneticPr fontId="3" type="noConversion"/>
  </si>
  <si>
    <t>안내판</t>
    <phoneticPr fontId="3" type="noConversion"/>
  </si>
  <si>
    <t>배관</t>
    <phoneticPr fontId="3" type="noConversion"/>
  </si>
  <si>
    <t>통신회선 청약</t>
    <phoneticPr fontId="3" type="noConversion"/>
  </si>
  <si>
    <t>수전</t>
    <phoneticPr fontId="3" type="noConversion"/>
  </si>
  <si>
    <t>시</t>
    <phoneticPr fontId="3" type="noConversion"/>
  </si>
  <si>
    <t>종</t>
    <phoneticPr fontId="3" type="noConversion"/>
  </si>
  <si>
    <t>지향성</t>
    <phoneticPr fontId="3" type="noConversion"/>
  </si>
  <si>
    <t>무 지향성</t>
    <phoneticPr fontId="3" type="noConversion"/>
  </si>
  <si>
    <t>브릿지</t>
    <phoneticPr fontId="3" type="noConversion"/>
  </si>
  <si>
    <t>회전형IP</t>
    <phoneticPr fontId="3" type="noConversion"/>
  </si>
  <si>
    <t>블릿</t>
    <phoneticPr fontId="3" type="noConversion"/>
  </si>
  <si>
    <t>브라켓</t>
    <phoneticPr fontId="3" type="noConversion"/>
  </si>
  <si>
    <t>SM8C/가공</t>
    <phoneticPr fontId="3" type="noConversion"/>
  </si>
  <si>
    <t>SM8C/지하</t>
    <phoneticPr fontId="3" type="noConversion"/>
  </si>
  <si>
    <t>UTP-4P/구내</t>
    <phoneticPr fontId="3" type="noConversion"/>
  </si>
  <si>
    <t>전원CA</t>
    <phoneticPr fontId="3" type="noConversion"/>
  </si>
  <si>
    <t>FDF</t>
    <phoneticPr fontId="3" type="noConversion"/>
  </si>
  <si>
    <t>OJC</t>
    <phoneticPr fontId="3" type="noConversion"/>
  </si>
  <si>
    <t>국내성단</t>
    <phoneticPr fontId="3" type="noConversion"/>
  </si>
  <si>
    <t>일반접속</t>
    <phoneticPr fontId="3" type="noConversion"/>
  </si>
  <si>
    <t>RJ-45</t>
    <phoneticPr fontId="3" type="noConversion"/>
  </si>
  <si>
    <t>L=7m</t>
    <phoneticPr fontId="3" type="noConversion"/>
  </si>
  <si>
    <t>L=6m</t>
    <phoneticPr fontId="3" type="noConversion"/>
  </si>
  <si>
    <t>L=4m</t>
    <phoneticPr fontId="3" type="noConversion"/>
  </si>
  <si>
    <t>L=3m</t>
    <phoneticPr fontId="3" type="noConversion"/>
  </si>
  <si>
    <t>밴드</t>
    <phoneticPr fontId="3" type="noConversion"/>
  </si>
  <si>
    <t>크램프</t>
    <phoneticPr fontId="3" type="noConversion"/>
  </si>
  <si>
    <t>조가선</t>
    <phoneticPr fontId="3" type="noConversion"/>
  </si>
  <si>
    <t>행거</t>
    <phoneticPr fontId="3" type="noConversion"/>
  </si>
  <si>
    <t>지지대</t>
    <phoneticPr fontId="3" type="noConversion"/>
  </si>
  <si>
    <t>철거(불)</t>
    <phoneticPr fontId="3" type="noConversion"/>
  </si>
  <si>
    <t>기성</t>
    <phoneticPr fontId="3" type="noConversion"/>
  </si>
  <si>
    <t>현타</t>
    <phoneticPr fontId="3" type="noConversion"/>
  </si>
  <si>
    <t>ELB</t>
    <phoneticPr fontId="3" type="noConversion"/>
  </si>
  <si>
    <t>SPD</t>
    <phoneticPr fontId="3" type="noConversion"/>
  </si>
  <si>
    <t>콘센트</t>
    <phoneticPr fontId="3" type="noConversion"/>
  </si>
  <si>
    <t>접지봉</t>
    <phoneticPr fontId="3" type="noConversion"/>
  </si>
  <si>
    <t>접지선</t>
    <phoneticPr fontId="3" type="noConversion"/>
  </si>
  <si>
    <t>압착단자</t>
    <phoneticPr fontId="3" type="noConversion"/>
  </si>
  <si>
    <t>피뢰</t>
    <phoneticPr fontId="3" type="noConversion"/>
  </si>
  <si>
    <t>CCTV</t>
    <phoneticPr fontId="3" type="noConversion"/>
  </si>
  <si>
    <t>철거(재)</t>
    <phoneticPr fontId="3" type="noConversion"/>
  </si>
  <si>
    <t>F-Φ28</t>
    <phoneticPr fontId="3" type="noConversion"/>
  </si>
  <si>
    <t>CDP-Φ36</t>
    <phoneticPr fontId="3" type="noConversion"/>
  </si>
  <si>
    <t>풀박스</t>
    <phoneticPr fontId="3" type="noConversion"/>
  </si>
  <si>
    <t>유선</t>
    <phoneticPr fontId="3" type="noConversion"/>
  </si>
  <si>
    <t>무선</t>
    <phoneticPr fontId="3" type="noConversion"/>
  </si>
  <si>
    <t>한전-가</t>
    <phoneticPr fontId="3" type="noConversion"/>
  </si>
  <si>
    <t>한전-지</t>
    <phoneticPr fontId="3" type="noConversion"/>
  </si>
  <si>
    <t>check</t>
    <phoneticPr fontId="3" type="noConversion"/>
  </si>
  <si>
    <t>관급자재 및 사급자재 조서</t>
    <phoneticPr fontId="3" type="noConversion"/>
  </si>
  <si>
    <t>[사급자재]</t>
    <phoneticPr fontId="3" type="noConversion"/>
  </si>
  <si>
    <t>품명</t>
    <phoneticPr fontId="3" type="noConversion"/>
  </si>
  <si>
    <t>규격</t>
    <phoneticPr fontId="3" type="noConversion"/>
  </si>
  <si>
    <t>조달번호</t>
    <phoneticPr fontId="3" type="noConversion"/>
  </si>
  <si>
    <t>비   고</t>
    <phoneticPr fontId="3" type="noConversion"/>
  </si>
  <si>
    <t>수량</t>
    <phoneticPr fontId="3" type="noConversion"/>
  </si>
  <si>
    <t>대</t>
    <phoneticPr fontId="3" type="noConversion"/>
  </si>
  <si>
    <t>일  위  대  가  목  록  표</t>
    <phoneticPr fontId="3" type="noConversion"/>
  </si>
  <si>
    <t>순 번</t>
    <phoneticPr fontId="3" type="noConversion"/>
  </si>
  <si>
    <t>규    격</t>
    <phoneticPr fontId="3" type="noConversion"/>
  </si>
  <si>
    <t>재료비</t>
    <phoneticPr fontId="3" type="noConversion"/>
  </si>
  <si>
    <t>노무비</t>
    <phoneticPr fontId="3" type="noConversion"/>
  </si>
  <si>
    <t>경  비</t>
    <phoneticPr fontId="3" type="noConversion"/>
  </si>
  <si>
    <t>접지 케이블</t>
  </si>
  <si>
    <t>m</t>
  </si>
  <si>
    <t>개</t>
  </si>
  <si>
    <t>개소</t>
  </si>
  <si>
    <t>일  위  대  가  표</t>
    <phoneticPr fontId="3" type="noConversion"/>
  </si>
  <si>
    <t>번호</t>
  </si>
  <si>
    <t>규    격</t>
  </si>
  <si>
    <t>단위</t>
  </si>
  <si>
    <t>수 량</t>
  </si>
  <si>
    <t>재 료 비</t>
  </si>
  <si>
    <t>노 무 비</t>
  </si>
  <si>
    <t>경  비</t>
  </si>
  <si>
    <t>비  고</t>
  </si>
  <si>
    <t>단  가</t>
  </si>
  <si>
    <t>금  액</t>
  </si>
  <si>
    <t>광케이블 포설</t>
    <phoneticPr fontId="3" type="noConversion"/>
  </si>
  <si>
    <t>가공포설</t>
    <phoneticPr fontId="3" type="noConversion"/>
  </si>
  <si>
    <t>100m</t>
    <phoneticPr fontId="3" type="noConversion"/>
  </si>
  <si>
    <t>광케이블설치사</t>
    <phoneticPr fontId="3" type="noConversion"/>
  </si>
  <si>
    <t>인</t>
  </si>
  <si>
    <t>보통인부</t>
    <phoneticPr fontId="3" type="noConversion"/>
  </si>
  <si>
    <t>광케이블</t>
    <phoneticPr fontId="3" type="noConversion"/>
  </si>
  <si>
    <t>SM8C</t>
    <phoneticPr fontId="3" type="noConversion"/>
  </si>
  <si>
    <t>m</t>
    <phoneticPr fontId="3" type="noConversion"/>
  </si>
  <si>
    <t>공구손료</t>
  </si>
  <si>
    <t>노무비의 3%</t>
  </si>
  <si>
    <t>요율</t>
    <phoneticPr fontId="3" type="noConversion"/>
  </si>
  <si>
    <t>계</t>
  </si>
  <si>
    <t>지중포설</t>
    <phoneticPr fontId="3" type="noConversion"/>
  </si>
  <si>
    <t>꼬임케이블 포설</t>
    <phoneticPr fontId="3" type="noConversion"/>
  </si>
  <si>
    <t>UTP,옥외</t>
    <phoneticPr fontId="3" type="noConversion"/>
  </si>
  <si>
    <t>10m</t>
    <phoneticPr fontId="3" type="noConversion"/>
  </si>
  <si>
    <t>통신케이블공</t>
    <phoneticPr fontId="3" type="noConversion"/>
  </si>
  <si>
    <t xml:space="preserve">공구손료 </t>
    <phoneticPr fontId="3" type="noConversion"/>
  </si>
  <si>
    <t>UTP,구내</t>
    <phoneticPr fontId="3" type="noConversion"/>
  </si>
  <si>
    <t>전원 케이블 포가설</t>
    <phoneticPr fontId="3" type="noConversion"/>
  </si>
  <si>
    <t>통신케이블공</t>
  </si>
  <si>
    <t>전원 케이블</t>
    <phoneticPr fontId="3" type="noConversion"/>
  </si>
  <si>
    <t>F-CV 6㎟/2C</t>
    <phoneticPr fontId="3" type="noConversion"/>
  </si>
  <si>
    <t>기본품의3%</t>
  </si>
  <si>
    <t>스위칭 허브 설치</t>
    <phoneticPr fontId="3" type="noConversion"/>
  </si>
  <si>
    <t>대</t>
    <phoneticPr fontId="3" type="noConversion"/>
  </si>
  <si>
    <t>S/W시험사</t>
    <phoneticPr fontId="3" type="noConversion"/>
  </si>
  <si>
    <t>H/W시험사</t>
    <phoneticPr fontId="3" type="noConversion"/>
  </si>
  <si>
    <t>스위칭 허브</t>
    <phoneticPr fontId="3" type="noConversion"/>
  </si>
  <si>
    <t>개</t>
    <phoneticPr fontId="3" type="noConversion"/>
  </si>
  <si>
    <t>더미 허브 설치</t>
    <phoneticPr fontId="3" type="noConversion"/>
  </si>
  <si>
    <t>Hub-4,Poe</t>
    <phoneticPr fontId="3" type="noConversion"/>
  </si>
  <si>
    <t>광분배반(FDF)신설</t>
    <phoneticPr fontId="3" type="noConversion"/>
  </si>
  <si>
    <t>mini-FDF</t>
    <phoneticPr fontId="3" type="noConversion"/>
  </si>
  <si>
    <t>통신설비공</t>
    <phoneticPr fontId="3" type="noConversion"/>
  </si>
  <si>
    <t>광모듈 설치</t>
    <phoneticPr fontId="3" type="noConversion"/>
  </si>
  <si>
    <t>SFP</t>
    <phoneticPr fontId="3" type="noConversion"/>
  </si>
  <si>
    <t>WDM-10km</t>
    <phoneticPr fontId="3" type="noConversion"/>
  </si>
  <si>
    <t>OJC 포설</t>
    <phoneticPr fontId="3" type="noConversion"/>
  </si>
  <si>
    <t>본</t>
    <phoneticPr fontId="3" type="noConversion"/>
  </si>
  <si>
    <t>LC/SC-1m</t>
    <phoneticPr fontId="3" type="noConversion"/>
  </si>
  <si>
    <t>12코어 이하</t>
    <phoneticPr fontId="3" type="noConversion"/>
  </si>
  <si>
    <t>코어</t>
    <phoneticPr fontId="3" type="noConversion"/>
  </si>
  <si>
    <t>특별인부</t>
    <phoneticPr fontId="3" type="noConversion"/>
  </si>
  <si>
    <t>광 피그테일</t>
    <phoneticPr fontId="3" type="noConversion"/>
  </si>
  <si>
    <t>광케이블 접속</t>
    <phoneticPr fontId="3" type="noConversion"/>
  </si>
  <si>
    <t>열수축슬리브</t>
    <phoneticPr fontId="3" type="noConversion"/>
  </si>
  <si>
    <t>광코어용</t>
    <phoneticPr fontId="3" type="noConversion"/>
  </si>
  <si>
    <t>모듈러 제작</t>
    <phoneticPr fontId="3" type="noConversion"/>
  </si>
  <si>
    <t>10개</t>
    <phoneticPr fontId="3" type="noConversion"/>
  </si>
  <si>
    <t>통신내선공</t>
    <phoneticPr fontId="3" type="noConversion"/>
  </si>
  <si>
    <t>RJ-45</t>
    <phoneticPr fontId="3" type="noConversion"/>
  </si>
  <si>
    <t>Cat.5E</t>
    <phoneticPr fontId="3" type="noConversion"/>
  </si>
  <si>
    <t>개</t>
    <phoneticPr fontId="3" type="noConversion"/>
  </si>
  <si>
    <t>요율</t>
    <phoneticPr fontId="3" type="noConversion"/>
  </si>
  <si>
    <t>pole 건식</t>
    <phoneticPr fontId="3" type="noConversion"/>
  </si>
  <si>
    <t>본</t>
    <phoneticPr fontId="3" type="noConversion"/>
  </si>
  <si>
    <t>통신외선공</t>
    <phoneticPr fontId="3" type="noConversion"/>
  </si>
  <si>
    <t>보통인부</t>
    <phoneticPr fontId="3" type="noConversion"/>
  </si>
  <si>
    <t>6m 이하</t>
    <phoneticPr fontId="3" type="noConversion"/>
  </si>
  <si>
    <t>6m,sus</t>
    <phoneticPr fontId="3" type="noConversion"/>
  </si>
  <si>
    <t>5m 이하</t>
    <phoneticPr fontId="3" type="noConversion"/>
  </si>
  <si>
    <t>4m,sus</t>
    <phoneticPr fontId="3" type="noConversion"/>
  </si>
  <si>
    <t>3m 이하</t>
    <phoneticPr fontId="3" type="noConversion"/>
  </si>
  <si>
    <t>3m,sus</t>
    <phoneticPr fontId="3" type="noConversion"/>
  </si>
  <si>
    <t>밴드취부</t>
    <phoneticPr fontId="3" type="noConversion"/>
  </si>
  <si>
    <t>암타이밴드</t>
    <phoneticPr fontId="3" type="noConversion"/>
  </si>
  <si>
    <t>1방</t>
    <phoneticPr fontId="3" type="noConversion"/>
  </si>
  <si>
    <t>클램프 취부</t>
    <phoneticPr fontId="3" type="noConversion"/>
  </si>
  <si>
    <t>조가선가설</t>
    <phoneticPr fontId="3" type="noConversion"/>
  </si>
  <si>
    <t>km</t>
    <phoneticPr fontId="3" type="noConversion"/>
  </si>
  <si>
    <t>kg</t>
    <phoneticPr fontId="3" type="noConversion"/>
  </si>
  <si>
    <t>행거 설치</t>
    <phoneticPr fontId="3" type="noConversion"/>
  </si>
  <si>
    <t>통신케이블공</t>
    <phoneticPr fontId="3" type="noConversion"/>
  </si>
  <si>
    <t xml:space="preserve">행거    </t>
    <phoneticPr fontId="3" type="noConversion"/>
  </si>
  <si>
    <t>재용</t>
    <phoneticPr fontId="3" type="noConversion"/>
  </si>
  <si>
    <t>함체설치</t>
    <phoneticPr fontId="3" type="noConversion"/>
  </si>
  <si>
    <t>기계경비 산출조서</t>
    <phoneticPr fontId="31" type="noConversion"/>
  </si>
  <si>
    <t>중 기 명</t>
    <phoneticPr fontId="31" type="noConversion"/>
  </si>
  <si>
    <t>규격</t>
  </si>
  <si>
    <t>경    비</t>
  </si>
  <si>
    <t>합    계</t>
  </si>
  <si>
    <t>비 고</t>
    <phoneticPr fontId="31" type="noConversion"/>
  </si>
  <si>
    <t>초고압로봇 및 파워팩</t>
    <phoneticPr fontId="31" type="noConversion"/>
  </si>
  <si>
    <t>880hp</t>
    <phoneticPr fontId="31" type="noConversion"/>
  </si>
  <si>
    <t>경유</t>
  </si>
  <si>
    <t>저유황</t>
    <phoneticPr fontId="3" type="noConversion"/>
  </si>
  <si>
    <t>ℓ</t>
    <phoneticPr fontId="3" type="noConversion"/>
  </si>
  <si>
    <t xml:space="preserve">  잡품</t>
    <phoneticPr fontId="31" type="noConversion"/>
  </si>
  <si>
    <t>주연료비의%</t>
  </si>
  <si>
    <t>%</t>
  </si>
  <si>
    <t xml:space="preserve">  건설기계운전사</t>
  </si>
  <si>
    <t xml:space="preserve">  기계손료</t>
    <phoneticPr fontId="31" type="noConversion"/>
  </si>
  <si>
    <t xml:space="preserve">  계</t>
    <phoneticPr fontId="31" type="noConversion"/>
  </si>
  <si>
    <t>초고압로봇 및 파워팩</t>
    <phoneticPr fontId="31" type="noConversion"/>
  </si>
  <si>
    <t>200hp</t>
    <phoneticPr fontId="31" type="noConversion"/>
  </si>
  <si>
    <t xml:space="preserve">  경유</t>
    <phoneticPr fontId="31" type="noConversion"/>
  </si>
  <si>
    <t>저유황</t>
  </si>
  <si>
    <t>싸인카</t>
    <phoneticPr fontId="31" type="noConversion"/>
  </si>
  <si>
    <t>자주식</t>
    <phoneticPr fontId="31" type="noConversion"/>
  </si>
  <si>
    <t>L</t>
  </si>
  <si>
    <t xml:space="preserve"> </t>
  </si>
  <si>
    <t>공업용휘발유</t>
  </si>
  <si>
    <t>무연</t>
    <phoneticPr fontId="3" type="noConversion"/>
  </si>
  <si>
    <t xml:space="preserve">  화물차운전사</t>
  </si>
  <si>
    <t>작업차(2.5TON WCAP)</t>
  </si>
  <si>
    <t>2.5TON</t>
  </si>
  <si>
    <t>크레인(타이어)</t>
    <phoneticPr fontId="3" type="noConversion"/>
  </si>
  <si>
    <t>25TON</t>
    <phoneticPr fontId="3" type="noConversion"/>
  </si>
  <si>
    <t>건설기계운전사</t>
    <phoneticPr fontId="3" type="noConversion"/>
  </si>
  <si>
    <t>커터</t>
    <phoneticPr fontId="3" type="noConversion"/>
  </si>
  <si>
    <t>320~400mm</t>
  </si>
  <si>
    <t>일반기계운전사</t>
    <phoneticPr fontId="3" type="noConversion"/>
  </si>
  <si>
    <r>
      <t>단가비교표</t>
    </r>
    <r>
      <rPr>
        <u/>
        <sz val="16"/>
        <rFont val="맑은 고딕"/>
        <family val="3"/>
        <charset val="129"/>
        <scheme val="major"/>
      </rPr>
      <t>(단가조사 기준 : 2022년10월)</t>
    </r>
    <phoneticPr fontId="3" type="noConversion"/>
  </si>
  <si>
    <t>품    명</t>
    <phoneticPr fontId="3" type="noConversion"/>
  </si>
  <si>
    <t>규   격</t>
    <phoneticPr fontId="3" type="noConversion"/>
  </si>
  <si>
    <t>물가정보</t>
  </si>
  <si>
    <t>유통물가</t>
  </si>
  <si>
    <t>물가자료</t>
  </si>
  <si>
    <t>거래가격</t>
    <phoneticPr fontId="3" type="noConversion"/>
  </si>
  <si>
    <t>견적서</t>
    <phoneticPr fontId="3" type="noConversion"/>
  </si>
  <si>
    <t>적용가격</t>
    <phoneticPr fontId="3" type="noConversion"/>
  </si>
  <si>
    <t>조달물자</t>
    <phoneticPr fontId="3" type="noConversion"/>
  </si>
  <si>
    <t>비고</t>
    <phoneticPr fontId="3" type="noConversion"/>
  </si>
  <si>
    <t>금 액</t>
    <phoneticPr fontId="3" type="noConversion"/>
  </si>
  <si>
    <t>Page</t>
    <phoneticPr fontId="3" type="noConversion"/>
  </si>
  <si>
    <t>제조사</t>
    <phoneticPr fontId="3" type="noConversion"/>
  </si>
  <si>
    <t>분류번호</t>
    <phoneticPr fontId="3" type="noConversion"/>
  </si>
  <si>
    <t>전원 케이블</t>
  </si>
  <si>
    <t>F-CV 6㎟/2C</t>
  </si>
  <si>
    <t>Cat.5E</t>
    <phoneticPr fontId="3" type="noConversion"/>
  </si>
  <si>
    <t>Pole</t>
    <phoneticPr fontId="3" type="noConversion"/>
  </si>
  <si>
    <t>6m,sus</t>
    <phoneticPr fontId="3" type="noConversion"/>
  </si>
  <si>
    <t>4m,sus</t>
    <phoneticPr fontId="3" type="noConversion"/>
  </si>
  <si>
    <t>3m,sus</t>
    <phoneticPr fontId="3" type="noConversion"/>
  </si>
  <si>
    <t>클램프</t>
    <phoneticPr fontId="3" type="noConversion"/>
  </si>
  <si>
    <t>서스팬션</t>
    <phoneticPr fontId="3" type="noConversion"/>
  </si>
  <si>
    <t>암타이밴드</t>
    <phoneticPr fontId="3" type="noConversion"/>
  </si>
  <si>
    <t>1방</t>
    <phoneticPr fontId="3" type="noConversion"/>
  </si>
  <si>
    <t>kg</t>
    <phoneticPr fontId="3" type="noConversion"/>
  </si>
  <si>
    <t>폐기물 처리비용 산출조서</t>
  </si>
  <si>
    <t>1. 폐기물 물량 산출표</t>
  </si>
  <si>
    <t>품    명</t>
  </si>
  <si>
    <t>토적량(㎥)</t>
    <phoneticPr fontId="3" type="noConversion"/>
  </si>
  <si>
    <t>단위중량(kg)</t>
    <phoneticPr fontId="3" type="noConversion"/>
  </si>
  <si>
    <t>계(Ton)</t>
  </si>
  <si>
    <t>비고</t>
  </si>
  <si>
    <t>https://blog.naver.com/phnn819/222722487570</t>
  </si>
  <si>
    <t>폐 아스팔트</t>
  </si>
  <si>
    <t>TON</t>
  </si>
  <si>
    <t>폴2개소 임의 계상</t>
    <phoneticPr fontId="3" type="noConversion"/>
  </si>
  <si>
    <t>폐 콘크리트</t>
  </si>
  <si>
    <t>거리</t>
  </si>
  <si>
    <t>M당(kg)</t>
  </si>
  <si>
    <t>폐 광케이블 8C</t>
  </si>
  <si>
    <t>M</t>
  </si>
  <si>
    <t>폐 광케이블 24C</t>
  </si>
  <si>
    <t>2. 건설폐기물 수집ㆍ운반비</t>
  </si>
  <si>
    <t>구분</t>
  </si>
  <si>
    <t>TON당 단가</t>
  </si>
  <si>
    <t>무게</t>
  </si>
  <si>
    <t>수집, 운반비(원)</t>
  </si>
  <si>
    <t>상차비</t>
  </si>
  <si>
    <t>운반비</t>
  </si>
  <si>
    <t>폐 광케이블</t>
  </si>
  <si>
    <t>3. 처리비용</t>
  </si>
  <si>
    <t>품     명</t>
  </si>
  <si>
    <t>처리비용</t>
  </si>
  <si>
    <t>4. 폐기물 처리 비용 합계</t>
  </si>
  <si>
    <t>비용(원)</t>
  </si>
  <si>
    <t>수집 운반비</t>
  </si>
  <si>
    <t>ASP/con'c</t>
    <phoneticPr fontId="3" type="noConversion"/>
  </si>
  <si>
    <t>광케이블</t>
    <phoneticPr fontId="3" type="noConversion"/>
  </si>
  <si>
    <t>합계</t>
  </si>
  <si>
    <t>노 임 단 가 표(2022년 하반기)</t>
    <phoneticPr fontId="3" type="noConversion"/>
  </si>
  <si>
    <t>직종번호</t>
    <phoneticPr fontId="3" type="noConversion"/>
  </si>
  <si>
    <t>직종명</t>
    <phoneticPr fontId="3" type="noConversion"/>
  </si>
  <si>
    <t>노임(원)</t>
    <phoneticPr fontId="3" type="noConversion"/>
  </si>
  <si>
    <t>비                   고</t>
    <phoneticPr fontId="3" type="noConversion"/>
  </si>
  <si>
    <t>번  호</t>
  </si>
  <si>
    <t>2022.9.1</t>
    <phoneticPr fontId="3" type="noConversion"/>
  </si>
  <si>
    <t>2022.1.1</t>
    <phoneticPr fontId="3" type="noConversion"/>
  </si>
  <si>
    <t>2021.9.1</t>
    <phoneticPr fontId="3" type="noConversion"/>
  </si>
  <si>
    <t>작업반장</t>
  </si>
  <si>
    <t>보통인부</t>
  </si>
  <si>
    <t>특별인부</t>
  </si>
  <si>
    <t>조력공</t>
  </si>
  <si>
    <t>*1005</t>
  </si>
  <si>
    <t>제도사</t>
  </si>
  <si>
    <t>비계공</t>
  </si>
  <si>
    <t>형틀목공</t>
  </si>
  <si>
    <t>철근공</t>
  </si>
  <si>
    <t>철공</t>
  </si>
  <si>
    <t>철판공</t>
  </si>
  <si>
    <t>철골공</t>
  </si>
  <si>
    <t>용접공</t>
  </si>
  <si>
    <t>콘크리트공</t>
    <phoneticPr fontId="3" type="noConversion"/>
  </si>
  <si>
    <t>보링공</t>
  </si>
  <si>
    <t>착암공</t>
  </si>
  <si>
    <t>화약취급공</t>
    <phoneticPr fontId="3" type="noConversion"/>
  </si>
  <si>
    <t>할석공</t>
  </si>
  <si>
    <t>포설공</t>
  </si>
  <si>
    <t>-</t>
  </si>
  <si>
    <t>포장공</t>
  </si>
  <si>
    <t>잠수부</t>
  </si>
  <si>
    <t>조적공</t>
  </si>
  <si>
    <t>견출공</t>
  </si>
  <si>
    <t>건설협회 발표 2022. 9. 1 부터 적용</t>
    <phoneticPr fontId="3" type="noConversion"/>
  </si>
  <si>
    <t>건축목공</t>
  </si>
  <si>
    <t>창호공</t>
  </si>
  <si>
    <t>유리공</t>
  </si>
  <si>
    <t>방수공</t>
  </si>
  <si>
    <t>미장공</t>
  </si>
  <si>
    <t>타일공</t>
  </si>
  <si>
    <t>도장공</t>
  </si>
  <si>
    <t>내장공</t>
  </si>
  <si>
    <t>도배공</t>
  </si>
  <si>
    <t>*1032</t>
  </si>
  <si>
    <t>연마공</t>
  </si>
  <si>
    <t>석공</t>
  </si>
  <si>
    <t>줄눈공</t>
  </si>
  <si>
    <t>판넬조립공</t>
  </si>
  <si>
    <t>지붕잇기공</t>
  </si>
  <si>
    <t>*1037</t>
  </si>
  <si>
    <t>벌목부</t>
  </si>
  <si>
    <t>조경공</t>
  </si>
  <si>
    <t>배관공</t>
  </si>
  <si>
    <t>배관공(수도)</t>
  </si>
  <si>
    <t>*1041</t>
  </si>
  <si>
    <t>보일러공</t>
  </si>
  <si>
    <t>위생공</t>
  </si>
  <si>
    <t>덕트공</t>
  </si>
  <si>
    <t>보온공</t>
  </si>
  <si>
    <t>인력운반공</t>
  </si>
  <si>
    <t>궤도공</t>
  </si>
  <si>
    <t>건설기계조장</t>
  </si>
  <si>
    <t>건설기계운전사</t>
  </si>
  <si>
    <t>화물차운전사</t>
  </si>
  <si>
    <t>일반기계운전사</t>
  </si>
  <si>
    <t>기계설비공</t>
  </si>
  <si>
    <t>**1052</t>
  </si>
  <si>
    <t>준설선선장</t>
  </si>
  <si>
    <t>**1053</t>
  </si>
  <si>
    <t>준설선기관사</t>
  </si>
  <si>
    <t>**1054</t>
  </si>
  <si>
    <t>준설선운전사</t>
  </si>
  <si>
    <t>**1055</t>
  </si>
  <si>
    <t>선원</t>
  </si>
  <si>
    <t>플랜트배관공</t>
  </si>
  <si>
    <t>플랜트제관공</t>
  </si>
  <si>
    <t>플랜트용접공</t>
  </si>
  <si>
    <t>**1059</t>
  </si>
  <si>
    <t>플랜트특수용접공</t>
  </si>
  <si>
    <t>플랜트기계설치공</t>
  </si>
  <si>
    <t>플랜트특별인부</t>
  </si>
  <si>
    <t>플랜트케이블전공</t>
  </si>
  <si>
    <t>*1063</t>
  </si>
  <si>
    <t>플랜트계장공</t>
  </si>
  <si>
    <t>**1064</t>
  </si>
  <si>
    <t>플랜트덕트공</t>
  </si>
  <si>
    <t>*1065</t>
  </si>
  <si>
    <t>플랜트보온공</t>
  </si>
  <si>
    <t>*1066</t>
  </si>
  <si>
    <t>제철축로공</t>
  </si>
  <si>
    <t>비파괴시험공</t>
  </si>
  <si>
    <t>*1068</t>
  </si>
  <si>
    <t>특급품질관리원</t>
  </si>
  <si>
    <t>*1069</t>
  </si>
  <si>
    <t>고급품질관리원</t>
  </si>
  <si>
    <t>*1070</t>
  </si>
  <si>
    <t>중급품질관리원</t>
  </si>
  <si>
    <t>*1071</t>
  </si>
  <si>
    <t>초급품질관리원</t>
  </si>
  <si>
    <t>지적기사</t>
  </si>
  <si>
    <t>지적산업기사</t>
  </si>
  <si>
    <t>지적기능사</t>
  </si>
  <si>
    <t>내선전공</t>
  </si>
  <si>
    <t>특고압케이블전공</t>
  </si>
  <si>
    <t>고압케이블전공</t>
  </si>
  <si>
    <t>저압케이블전공</t>
  </si>
  <si>
    <t>송전전공</t>
  </si>
  <si>
    <t>송전활선전공</t>
  </si>
  <si>
    <t>배전전공</t>
  </si>
  <si>
    <t>배전활선전공</t>
  </si>
  <si>
    <t>플랜트전공</t>
  </si>
  <si>
    <t>계장공</t>
  </si>
  <si>
    <t>철도신호공</t>
  </si>
  <si>
    <t>통신내선공</t>
  </si>
  <si>
    <t>통신설비공</t>
  </si>
  <si>
    <t>통신외선공</t>
  </si>
  <si>
    <t>무선안테나공</t>
  </si>
  <si>
    <t>석면해체공</t>
  </si>
  <si>
    <t>광케이블설치사</t>
  </si>
  <si>
    <t>H/W시험사</t>
  </si>
  <si>
    <t>S/W시험사</t>
  </si>
  <si>
    <t>*3001</t>
  </si>
  <si>
    <t>도편수</t>
  </si>
  <si>
    <t>*3002</t>
  </si>
  <si>
    <t>드잡이공</t>
  </si>
  <si>
    <t>한식목공</t>
  </si>
  <si>
    <t>*3004</t>
  </si>
  <si>
    <t>한식목공조공</t>
  </si>
  <si>
    <t>한식석공</t>
  </si>
  <si>
    <t>한식미장공</t>
  </si>
  <si>
    <t>한식와공</t>
  </si>
  <si>
    <t>*3008</t>
  </si>
  <si>
    <t>한식와공조공</t>
  </si>
  <si>
    <t>**3009</t>
  </si>
  <si>
    <t>목조각공</t>
  </si>
  <si>
    <t>**3010</t>
  </si>
  <si>
    <t>석조각공</t>
  </si>
  <si>
    <t>*3011</t>
  </si>
  <si>
    <t>특수화공</t>
  </si>
  <si>
    <t>*3012</t>
  </si>
  <si>
    <t>화공</t>
  </si>
  <si>
    <t>**3013</t>
  </si>
  <si>
    <t>드잡이공편수</t>
  </si>
  <si>
    <t>**3014</t>
  </si>
  <si>
    <t>한식미장공편수</t>
  </si>
  <si>
    <t>**3015</t>
  </si>
  <si>
    <t>한식와공편수</t>
  </si>
  <si>
    <t>*3016</t>
  </si>
  <si>
    <t>한식단청공편수</t>
  </si>
  <si>
    <t>*3017</t>
  </si>
  <si>
    <t>한식석공조공</t>
  </si>
  <si>
    <t>*3018</t>
  </si>
  <si>
    <t>한식미장공조공</t>
  </si>
  <si>
    <t>원자력플랜트전공</t>
  </si>
  <si>
    <t>원자력용접공</t>
  </si>
  <si>
    <t>원자력기계설치공</t>
  </si>
  <si>
    <t>원자력품질관리사</t>
  </si>
  <si>
    <t>통신관련기사</t>
  </si>
  <si>
    <t>통신관련산업기사</t>
  </si>
  <si>
    <t>통신관련기능사</t>
  </si>
  <si>
    <t>전기공사기사</t>
  </si>
  <si>
    <t>전기공사산업기사</t>
  </si>
  <si>
    <t>변전전공</t>
  </si>
  <si>
    <t>코킹공</t>
  </si>
  <si>
    <t>특급품질관리기술인</t>
  </si>
  <si>
    <t>고급품질관리기술인</t>
  </si>
  <si>
    <t>*5010</t>
  </si>
  <si>
    <t>중급품질관리기술인</t>
  </si>
  <si>
    <t>초급품질관리기술인</t>
  </si>
  <si>
    <t>순</t>
  </si>
  <si>
    <t>장소명</t>
  </si>
  <si>
    <t>관할구/군</t>
  </si>
  <si>
    <t>AP-Bri</t>
  </si>
  <si>
    <t>AP무</t>
  </si>
  <si>
    <t>AP-철거</t>
  </si>
  <si>
    <t>sensor</t>
  </si>
  <si>
    <t>pole</t>
  </si>
  <si>
    <t>함체</t>
  </si>
  <si>
    <t>통-유</t>
  </si>
  <si>
    <t>통-무</t>
  </si>
  <si>
    <t>전원</t>
  </si>
  <si>
    <t>Cam-B</t>
  </si>
  <si>
    <t>Cam-R</t>
  </si>
  <si>
    <t>강서 녹산수문공원</t>
  </si>
  <si>
    <t>강서구</t>
  </si>
  <si>
    <t>강서 산책로 및 자전거도로</t>
  </si>
  <si>
    <t>강서체육관 앞</t>
  </si>
  <si>
    <t>강서체육관 하키경기장 앞</t>
  </si>
  <si>
    <t>낙동제방</t>
  </si>
  <si>
    <t>대저 낙동강 둔치공원</t>
  </si>
  <si>
    <t>대저 산책로 및 자전거도로</t>
  </si>
  <si>
    <t>대저생태공원</t>
  </si>
  <si>
    <t>대저생태공원(SP)</t>
  </si>
  <si>
    <t>대저생태공원 캠핑장(SP)</t>
  </si>
  <si>
    <t>대항항 포진지 동굴</t>
  </si>
  <si>
    <t>맥도생태공원(45)</t>
  </si>
  <si>
    <t>맥도생태공원(42)</t>
  </si>
  <si>
    <t>맥도생태공원(40)</t>
  </si>
  <si>
    <t>외양포 일본군 포진지</t>
  </si>
  <si>
    <t>천성항 공영주차장</t>
  </si>
  <si>
    <t>금정산성 물레방아집 앞</t>
  </si>
  <si>
    <t>금정구</t>
  </si>
  <si>
    <t>금정산성 새마을 금고 앞</t>
  </si>
  <si>
    <t>지하철 부산대역 앞 일원</t>
    <phoneticPr fontId="3" type="noConversion"/>
  </si>
  <si>
    <t>산책로 및 자전거 도로(석대천)</t>
  </si>
  <si>
    <t>임랑해수욕장</t>
  </si>
  <si>
    <t>기장군</t>
  </si>
  <si>
    <t>UN공원</t>
  </si>
  <si>
    <t>남구</t>
  </si>
  <si>
    <t>부산문화회관_관리동 옥상</t>
  </si>
  <si>
    <t>부산문화회관_중극장 옥상1</t>
  </si>
  <si>
    <t>부산문화회관_중극장 옥상2</t>
  </si>
  <si>
    <t>이기대해안산책로</t>
  </si>
  <si>
    <t>부산역 계단</t>
  </si>
  <si>
    <t>동구</t>
  </si>
  <si>
    <t>사직운동장 광장</t>
  </si>
  <si>
    <t>동래구</t>
  </si>
  <si>
    <t>사직운동장_실내체육관 옥상1</t>
  </si>
  <si>
    <t>사직운동장_실내체육관 옥상2</t>
  </si>
  <si>
    <t>허심청 일대(녹천탕앞)</t>
  </si>
  <si>
    <t>허심청 일대(호텔농심)</t>
  </si>
  <si>
    <t>롯데백화점 건너편 버스정류장</t>
  </si>
  <si>
    <t>부산진구</t>
  </si>
  <si>
    <t>구포역 광장</t>
  </si>
  <si>
    <t>북구</t>
  </si>
  <si>
    <t>북구 빙상센터 입구</t>
  </si>
  <si>
    <t>화명생태공원(수상레포츠 타운)</t>
  </si>
  <si>
    <t>화명수목원</t>
  </si>
  <si>
    <t>삼락생태공원 문화마당</t>
  </si>
  <si>
    <t>사상구</t>
  </si>
  <si>
    <t>삼락생태공원 삼락습지생태원</t>
  </si>
  <si>
    <t>삼락생태공원 수영장 주변</t>
  </si>
  <si>
    <t>삼락생태공원 야외수영장</t>
  </si>
  <si>
    <t>삼락생태공원 연꽃단지</t>
  </si>
  <si>
    <t>삼락생태공원 오토캠핑장</t>
  </si>
  <si>
    <t>삼락생태공원 시계탑 인근</t>
  </si>
  <si>
    <t>낙동강하구 에코센터</t>
  </si>
  <si>
    <t>사하구</t>
  </si>
  <si>
    <t>을숙도 문화회관 옥상</t>
  </si>
  <si>
    <t>을숙도 체육공원</t>
  </si>
  <si>
    <t>부산전통문화체험관</t>
  </si>
  <si>
    <t>서구</t>
  </si>
  <si>
    <t>송도용궁 구름다리 일원</t>
  </si>
  <si>
    <t>아미 문화학습관</t>
  </si>
  <si>
    <t>엄광산 유아숲체험원</t>
  </si>
  <si>
    <t>충무동 골목시장</t>
  </si>
  <si>
    <t>충무동 해안시장</t>
  </si>
  <si>
    <t>망미골목(과정어린이공원)</t>
  </si>
  <si>
    <t>수영구</t>
  </si>
  <si>
    <t>망미종합시장</t>
  </si>
  <si>
    <t>망미중앙시장</t>
  </si>
  <si>
    <t>산책로 및 자전거 도로(수영천 협성 앞</t>
  </si>
  <si>
    <t>거제시장</t>
  </si>
  <si>
    <t>연제구</t>
  </si>
  <si>
    <t>어울림공원</t>
  </si>
  <si>
    <t>연동골목시장</t>
  </si>
  <si>
    <t>연미새시장</t>
  </si>
  <si>
    <t>연산골목시장상점가</t>
  </si>
  <si>
    <t>연일골목시장상점가</t>
  </si>
  <si>
    <t>영남종합시장</t>
  </si>
  <si>
    <t>토곡공원</t>
  </si>
  <si>
    <t>달맞이 어울마당</t>
  </si>
  <si>
    <t>해운대구</t>
  </si>
  <si>
    <t>산책로 및 자전거 도로(센텀 공터 앞)</t>
  </si>
  <si>
    <t>산책로 및 자전거 도로(수영천 일대)05</t>
  </si>
  <si>
    <t>산책로 및 자전거 도로(수영천 일대)07</t>
  </si>
  <si>
    <t>해리단길</t>
  </si>
  <si>
    <t>해마루</t>
  </si>
  <si>
    <t>해운대 바다소리 갤러리</t>
  </si>
  <si>
    <t>해월정</t>
  </si>
  <si>
    <t>메시</t>
    <phoneticPr fontId="3" type="noConversion"/>
  </si>
  <si>
    <t>OJC</t>
    <phoneticPr fontId="3" type="noConversion"/>
  </si>
  <si>
    <t>데이타 케이블</t>
    <phoneticPr fontId="3" type="noConversion"/>
  </si>
  <si>
    <t>STP, CAT-6, 4P</t>
    <phoneticPr fontId="3" type="noConversion"/>
  </si>
  <si>
    <t>UTP, CAT-6, 4P</t>
    <phoneticPr fontId="3" type="noConversion"/>
  </si>
  <si>
    <t>14㎟ x 1000L</t>
    <phoneticPr fontId="3" type="noConversion"/>
  </si>
  <si>
    <t>조립식 강관주</t>
    <phoneticPr fontId="3" type="noConversion"/>
  </si>
  <si>
    <t>IP 7m(150Kg)</t>
    <phoneticPr fontId="3" type="noConversion"/>
  </si>
  <si>
    <t>스마트 폴 B-AP</t>
    <phoneticPr fontId="3" type="noConversion"/>
  </si>
  <si>
    <t>~</t>
    <phoneticPr fontId="3" type="noConversion"/>
  </si>
  <si>
    <t>중</t>
    <phoneticPr fontId="3" type="noConversion"/>
  </si>
  <si>
    <t>소</t>
    <phoneticPr fontId="3" type="noConversion"/>
  </si>
  <si>
    <t>AP#1</t>
    <phoneticPr fontId="3" type="noConversion"/>
  </si>
  <si>
    <t>AP#2</t>
  </si>
  <si>
    <t>AP#2</t>
    <phoneticPr fontId="3" type="noConversion"/>
  </si>
  <si>
    <t>AP#3</t>
  </si>
  <si>
    <t>AP#4</t>
  </si>
  <si>
    <t>AP#5</t>
  </si>
  <si>
    <t>mini-4port(SC)</t>
    <phoneticPr fontId="3" type="noConversion"/>
  </si>
  <si>
    <t>카메라 설치보강용</t>
    <phoneticPr fontId="3" type="noConversion"/>
  </si>
  <si>
    <t>캠핑장 사무실</t>
    <phoneticPr fontId="3" type="noConversion"/>
  </si>
  <si>
    <t>FDF-4P</t>
    <phoneticPr fontId="3" type="noConversion"/>
  </si>
  <si>
    <t>AP#6</t>
    <phoneticPr fontId="3" type="noConversion"/>
  </si>
  <si>
    <t>AP#7</t>
  </si>
  <si>
    <t>AP#8</t>
  </si>
  <si>
    <t>AP#9</t>
  </si>
  <si>
    <t>AP#10</t>
  </si>
  <si>
    <t>바인딩</t>
    <phoneticPr fontId="3" type="noConversion"/>
  </si>
  <si>
    <t>~</t>
    <phoneticPr fontId="3" type="noConversion"/>
  </si>
  <si>
    <t>관리사무소 옆 한전 pole</t>
    <phoneticPr fontId="3" type="noConversion"/>
  </si>
  <si>
    <t>한전주(9284Y281)</t>
  </si>
  <si>
    <t>한전주(9284Y281)</t>
    <phoneticPr fontId="3" type="noConversion"/>
  </si>
  <si>
    <t>신설 pole</t>
    <phoneticPr fontId="3" type="noConversion"/>
  </si>
  <si>
    <t>CU 앞 kt 통신주</t>
    <phoneticPr fontId="3" type="noConversion"/>
  </si>
  <si>
    <t>월척낚시 앞 한전주(9285C011)</t>
    <phoneticPr fontId="3" type="noConversion"/>
  </si>
  <si>
    <t>온천2교 앞</t>
  </si>
  <si>
    <t>온천2교 앞</t>
    <phoneticPr fontId="3" type="noConversion"/>
  </si>
  <si>
    <t>3호선 출입구</t>
    <phoneticPr fontId="3" type="noConversion"/>
  </si>
  <si>
    <t>임랑팬션 앞(기장방범0086)</t>
    <phoneticPr fontId="3" type="noConversion"/>
  </si>
  <si>
    <t>세븐일레븐 앞(한전1201D701)</t>
    <phoneticPr fontId="3" type="noConversion"/>
  </si>
  <si>
    <t>공영주차장 앞(기장방범0219)</t>
    <phoneticPr fontId="3" type="noConversion"/>
  </si>
  <si>
    <t>기장방범0395</t>
    <phoneticPr fontId="3" type="noConversion"/>
  </si>
  <si>
    <t>기장방범0394</t>
    <phoneticPr fontId="3" type="noConversion"/>
  </si>
  <si>
    <t>임랑서핑 앞(한전1201G052)</t>
    <phoneticPr fontId="3" type="noConversion"/>
  </si>
  <si>
    <t>화장실 앞 재난 CCTV</t>
    <phoneticPr fontId="3" type="noConversion"/>
  </si>
  <si>
    <t xml:space="preserve">관리사무소   </t>
    <phoneticPr fontId="3" type="noConversion"/>
  </si>
  <si>
    <t>UN#2</t>
    <phoneticPr fontId="3" type="noConversion"/>
  </si>
  <si>
    <t>UN#1</t>
  </si>
  <si>
    <t>UN#1</t>
    <phoneticPr fontId="3" type="noConversion"/>
  </si>
  <si>
    <t>화장실 옥상</t>
    <phoneticPr fontId="3" type="noConversion"/>
  </si>
  <si>
    <t>UN#3</t>
  </si>
  <si>
    <t>UN#3</t>
    <phoneticPr fontId="3" type="noConversion"/>
  </si>
  <si>
    <t>UN#4</t>
  </si>
  <si>
    <t>UN#5</t>
  </si>
  <si>
    <t>UN#6</t>
  </si>
  <si>
    <t>UN#7</t>
  </si>
  <si>
    <t>UN#8</t>
  </si>
  <si>
    <t>UN#9</t>
  </si>
  <si>
    <t>UN#10(조명탑#1)</t>
  </si>
  <si>
    <t>UN#10(조명탑#1)</t>
    <phoneticPr fontId="3" type="noConversion"/>
  </si>
  <si>
    <t>UN#11(조명탑#2)</t>
    <phoneticPr fontId="3" type="noConversion"/>
  </si>
  <si>
    <t>KT인입2</t>
    <phoneticPr fontId="3" type="noConversion"/>
  </si>
  <si>
    <t>UN#12</t>
  </si>
  <si>
    <t>UN#12</t>
    <phoneticPr fontId="3" type="noConversion"/>
  </si>
  <si>
    <t>ARM (1m)</t>
    <phoneticPr fontId="3" type="noConversion"/>
  </si>
  <si>
    <t>ARM (2m)</t>
    <phoneticPr fontId="3" type="noConversion"/>
  </si>
  <si>
    <t>UN#13</t>
  </si>
  <si>
    <t>UN#14</t>
  </si>
  <si>
    <t>UN#15</t>
  </si>
  <si>
    <t>UN#16</t>
  </si>
  <si>
    <t>관리사무소</t>
    <phoneticPr fontId="3" type="noConversion"/>
  </si>
  <si>
    <t>UTP-4P(동시)</t>
    <phoneticPr fontId="3" type="noConversion"/>
  </si>
  <si>
    <t>UTP-4P</t>
    <phoneticPr fontId="3" type="noConversion"/>
  </si>
  <si>
    <t>CAM철거</t>
    <phoneticPr fontId="3" type="noConversion"/>
  </si>
  <si>
    <t>회전/불</t>
    <phoneticPr fontId="3" type="noConversion"/>
  </si>
  <si>
    <t>관리사무소 (KT인입1) /기념관</t>
    <phoneticPr fontId="3" type="noConversion"/>
  </si>
  <si>
    <t>기타 불량AP대개체</t>
    <phoneticPr fontId="3" type="noConversion"/>
  </si>
  <si>
    <t>이기대해안산책로 #1(남구6-2)</t>
    <phoneticPr fontId="3" type="noConversion"/>
  </si>
  <si>
    <t>이기대해안산책로 #1(남구6-3)</t>
    <phoneticPr fontId="3" type="noConversion"/>
  </si>
  <si>
    <t>이기대해안산책로 #1(재난1)</t>
    <phoneticPr fontId="3" type="noConversion"/>
  </si>
  <si>
    <t>이기대해안산책로 #1(재난2)</t>
  </si>
  <si>
    <t>이기대해안산책로 #1(남구6-8)</t>
    <phoneticPr fontId="3" type="noConversion"/>
  </si>
  <si>
    <t>AP#1</t>
    <phoneticPr fontId="3" type="noConversion"/>
  </si>
  <si>
    <t>지하철 부산대역 앞 일원</t>
  </si>
  <si>
    <t>낙동관리본부 pole</t>
    <phoneticPr fontId="3" type="noConversion"/>
  </si>
  <si>
    <t>수상레포츠 앞 pole</t>
    <phoneticPr fontId="3" type="noConversion"/>
  </si>
  <si>
    <t>KT 인입</t>
    <phoneticPr fontId="3" type="noConversion"/>
  </si>
  <si>
    <t>2층 사무실</t>
  </si>
  <si>
    <t>2층 사무실</t>
    <phoneticPr fontId="3" type="noConversion"/>
  </si>
  <si>
    <t>정원 앞 CCTV pole</t>
    <phoneticPr fontId="3" type="noConversion"/>
  </si>
  <si>
    <t>다리앞 CCTV pole</t>
    <phoneticPr fontId="3" type="noConversion"/>
  </si>
  <si>
    <t>관리사무소 앞 CCTV pole</t>
    <phoneticPr fontId="3" type="noConversion"/>
  </si>
  <si>
    <t>청문 초소 CCTV pole</t>
    <phoneticPr fontId="3" type="noConversion"/>
  </si>
  <si>
    <t>수영장 브릿지 AP</t>
    <phoneticPr fontId="3" type="noConversion"/>
  </si>
  <si>
    <t>주차장 낙동강관리본부 pole</t>
    <phoneticPr fontId="3" type="noConversion"/>
  </si>
  <si>
    <t>낙동강 관리본부 pole2</t>
    <phoneticPr fontId="3" type="noConversion"/>
  </si>
  <si>
    <t>삼락생태공원 수영장 주변(sp)</t>
    <phoneticPr fontId="3" type="noConversion"/>
  </si>
  <si>
    <t xml:space="preserve">KT인입  </t>
    <phoneticPr fontId="3" type="noConversion"/>
  </si>
  <si>
    <t>수영장#1</t>
    <phoneticPr fontId="3" type="noConversion"/>
  </si>
  <si>
    <t>수영장#2</t>
  </si>
  <si>
    <t>수영장#3</t>
  </si>
  <si>
    <t>수영장#4</t>
  </si>
  <si>
    <t>캠핑장 #1</t>
    <phoneticPr fontId="3" type="noConversion"/>
  </si>
  <si>
    <t>캠핑장 #2</t>
  </si>
  <si>
    <t>캠핑장 #3</t>
  </si>
  <si>
    <t>캠핑장 #4</t>
  </si>
  <si>
    <t>캠핑장 #5</t>
  </si>
  <si>
    <t>캠핑장 #6</t>
  </si>
  <si>
    <t>시계탑 #1</t>
    <phoneticPr fontId="3" type="noConversion"/>
  </si>
  <si>
    <t>경마장#1</t>
    <phoneticPr fontId="3" type="noConversion"/>
  </si>
  <si>
    <t>경마장#2</t>
  </si>
  <si>
    <t>사무실</t>
    <phoneticPr fontId="3" type="noConversion"/>
  </si>
  <si>
    <t>음식체험관</t>
    <phoneticPr fontId="3" type="noConversion"/>
  </si>
  <si>
    <t>주차장 입구 CCTV-pole</t>
    <phoneticPr fontId="3" type="noConversion"/>
  </si>
  <si>
    <t>구덕문화공원</t>
    <phoneticPr fontId="3" type="noConversion"/>
  </si>
  <si>
    <t>주차장 입구 CCTV-pole #2</t>
    <phoneticPr fontId="3" type="noConversion"/>
  </si>
  <si>
    <t>구름 #2</t>
    <phoneticPr fontId="3" type="noConversion"/>
  </si>
  <si>
    <t>구름#1</t>
    <phoneticPr fontId="3" type="noConversion"/>
  </si>
  <si>
    <t>구름#3</t>
    <phoneticPr fontId="3" type="noConversion"/>
  </si>
  <si>
    <t>외부 CCTV pole</t>
    <phoneticPr fontId="3" type="noConversion"/>
  </si>
  <si>
    <t>내부</t>
    <phoneticPr fontId="3" type="noConversion"/>
  </si>
  <si>
    <t>CCTV#1</t>
    <phoneticPr fontId="3" type="noConversion"/>
  </si>
  <si>
    <t>CCTV#3</t>
  </si>
  <si>
    <t>CCTV#4</t>
  </si>
  <si>
    <t>CCTV#3</t>
    <phoneticPr fontId="3" type="noConversion"/>
  </si>
  <si>
    <t>CCTV#2</t>
    <phoneticPr fontId="3" type="noConversion"/>
  </si>
  <si>
    <t>~</t>
    <phoneticPr fontId="3" type="noConversion"/>
  </si>
  <si>
    <t>망중#1</t>
    <phoneticPr fontId="3" type="noConversion"/>
  </si>
  <si>
    <t>망중#2</t>
  </si>
  <si>
    <t>망중#3</t>
  </si>
  <si>
    <t>망미중앙시장CCTV pole</t>
    <phoneticPr fontId="3" type="noConversion"/>
  </si>
  <si>
    <t>시장내#1</t>
    <phoneticPr fontId="3" type="noConversion"/>
  </si>
  <si>
    <t>망미종합시장입구 cctv pole</t>
    <phoneticPr fontId="3" type="noConversion"/>
  </si>
  <si>
    <t>거제시장#1</t>
    <phoneticPr fontId="3" type="noConversion"/>
  </si>
  <si>
    <t>거제시장#3</t>
    <phoneticPr fontId="3" type="noConversion"/>
  </si>
  <si>
    <t>거제시장#2</t>
    <phoneticPr fontId="3" type="noConversion"/>
  </si>
  <si>
    <t>CCTV#1</t>
    <phoneticPr fontId="3" type="noConversion"/>
  </si>
  <si>
    <t>CCTV#2</t>
    <phoneticPr fontId="3" type="noConversion"/>
  </si>
  <si>
    <t>연동골목시장 입구1</t>
    <phoneticPr fontId="3" type="noConversion"/>
  </si>
  <si>
    <t>연동골목시장 입구2</t>
    <phoneticPr fontId="3" type="noConversion"/>
  </si>
  <si>
    <t>연미새시장 CCTV 폴</t>
    <phoneticPr fontId="3" type="noConversion"/>
  </si>
  <si>
    <t>~</t>
    <phoneticPr fontId="3" type="noConversion"/>
  </si>
  <si>
    <t>연미시장 내부 AP</t>
    <phoneticPr fontId="3" type="noConversion"/>
  </si>
  <si>
    <t>연동시장 내부 AP</t>
    <phoneticPr fontId="3" type="noConversion"/>
  </si>
  <si>
    <t>연일골목시장 내 AP</t>
    <phoneticPr fontId="3" type="noConversion"/>
  </si>
  <si>
    <t>연산#1</t>
    <phoneticPr fontId="3" type="noConversion"/>
  </si>
  <si>
    <t>연산#2</t>
  </si>
  <si>
    <t>연산골목시장 후문 CCTV(부산7연제154)</t>
    <phoneticPr fontId="3" type="noConversion"/>
  </si>
  <si>
    <t>연일골목시장 후문 CCTV(연제0255)</t>
    <phoneticPr fontId="3" type="noConversion"/>
  </si>
  <si>
    <t>연산골목시장 정문 CCTV(연제0138)</t>
    <phoneticPr fontId="3" type="noConversion"/>
  </si>
  <si>
    <t>부산8연제0209CCTV pole</t>
    <phoneticPr fontId="3" type="noConversion"/>
  </si>
  <si>
    <t>상가내 1개소</t>
    <phoneticPr fontId="3" type="noConversion"/>
  </si>
  <si>
    <t>입구 CCTV pole</t>
    <phoneticPr fontId="3" type="noConversion"/>
  </si>
  <si>
    <t>Pole#1</t>
    <phoneticPr fontId="3" type="noConversion"/>
  </si>
  <si>
    <t>Pole#2</t>
  </si>
  <si>
    <t>~</t>
    <phoneticPr fontId="3" type="noConversion"/>
  </si>
  <si>
    <t>해리#2</t>
    <phoneticPr fontId="3" type="noConversion"/>
  </si>
  <si>
    <t>해리#5</t>
    <phoneticPr fontId="3" type="noConversion"/>
  </si>
  <si>
    <t>해리#6</t>
    <phoneticPr fontId="3" type="noConversion"/>
  </si>
  <si>
    <t>해리#7</t>
    <phoneticPr fontId="3" type="noConversion"/>
  </si>
  <si>
    <t>해리#1(기설 AP, 인터넷)</t>
    <phoneticPr fontId="3" type="noConversion"/>
  </si>
  <si>
    <t>해리#3(신설 CCTV)</t>
    <phoneticPr fontId="3" type="noConversion"/>
  </si>
  <si>
    <t>해리#4(신설 CCTV)</t>
    <phoneticPr fontId="3" type="noConversion"/>
  </si>
  <si>
    <t>강서구청</t>
    <phoneticPr fontId="3" type="noConversion"/>
  </si>
  <si>
    <t>~</t>
    <phoneticPr fontId="3" type="noConversion"/>
  </si>
  <si>
    <t>강서체육관</t>
    <phoneticPr fontId="3" type="noConversion"/>
  </si>
  <si>
    <t>금성동 주민센터</t>
    <phoneticPr fontId="3" type="noConversion"/>
  </si>
  <si>
    <t>금성동 주민센터</t>
    <phoneticPr fontId="3" type="noConversion"/>
  </si>
  <si>
    <t>부산문화회관_중극장</t>
    <phoneticPr fontId="3" type="noConversion"/>
  </si>
  <si>
    <t>부산문화회관_관리동 옥상</t>
    <phoneticPr fontId="3" type="noConversion"/>
  </si>
  <si>
    <t>부산문화회관_중극장</t>
    <phoneticPr fontId="3" type="noConversion"/>
  </si>
  <si>
    <t>초량2주민센터</t>
    <phoneticPr fontId="3" type="noConversion"/>
  </si>
  <si>
    <t>사직운동장_주경기장</t>
    <phoneticPr fontId="3" type="noConversion"/>
  </si>
  <si>
    <t>사직운동장_야구장</t>
    <phoneticPr fontId="3" type="noConversion"/>
  </si>
  <si>
    <t>서면역 7번출구</t>
    <phoneticPr fontId="3" type="noConversion"/>
  </si>
  <si>
    <t>UTP,옥외, 2조동시</t>
    <phoneticPr fontId="3" type="noConversion"/>
  </si>
  <si>
    <t>WDM-10km</t>
    <phoneticPr fontId="3" type="noConversion"/>
  </si>
  <si>
    <t>LC-SM-1.5m</t>
    <phoneticPr fontId="3" type="noConversion"/>
  </si>
  <si>
    <t>SFP</t>
    <phoneticPr fontId="3" type="noConversion"/>
  </si>
  <si>
    <t>특별인부</t>
    <phoneticPr fontId="3" type="noConversion"/>
  </si>
  <si>
    <t>30㎟</t>
    <phoneticPr fontId="3" type="noConversion"/>
  </si>
  <si>
    <t>소철선(어닐링)</t>
    <phoneticPr fontId="3" type="noConversion"/>
  </si>
  <si>
    <t>6.0㎟</t>
    <phoneticPr fontId="3" type="noConversion"/>
  </si>
  <si>
    <t>케이블 바인딩</t>
    <phoneticPr fontId="3" type="noConversion"/>
  </si>
  <si>
    <t>바인드선</t>
    <phoneticPr fontId="3" type="noConversion"/>
  </si>
  <si>
    <t>m</t>
    <phoneticPr fontId="3" type="noConversion"/>
  </si>
  <si>
    <t>카메라 철거</t>
    <phoneticPr fontId="3" type="noConversion"/>
  </si>
  <si>
    <t>불용</t>
    <phoneticPr fontId="3" type="noConversion"/>
  </si>
  <si>
    <t>UN#17/1층</t>
    <phoneticPr fontId="3" type="noConversion"/>
  </si>
  <si>
    <t>대</t>
    <phoneticPr fontId="3" type="noConversion"/>
  </si>
  <si>
    <t>통신설비공</t>
    <phoneticPr fontId="3" type="noConversion"/>
  </si>
  <si>
    <t>ARM 설치</t>
    <phoneticPr fontId="3" type="noConversion"/>
  </si>
  <si>
    <t>L=1m</t>
    <phoneticPr fontId="3" type="noConversion"/>
  </si>
  <si>
    <t>L=2m</t>
  </si>
  <si>
    <t>L=2m</t>
    <phoneticPr fontId="3" type="noConversion"/>
  </si>
  <si>
    <t>통신외선공</t>
    <phoneticPr fontId="3" type="noConversion"/>
  </si>
  <si>
    <t>ARM</t>
    <phoneticPr fontId="3" type="noConversion"/>
  </si>
  <si>
    <t>기</t>
    <phoneticPr fontId="3" type="noConversion"/>
  </si>
  <si>
    <t>5m 이하</t>
    <phoneticPr fontId="3" type="noConversion"/>
  </si>
  <si>
    <t>개</t>
    <phoneticPr fontId="3" type="noConversion"/>
  </si>
  <si>
    <t>지상고 높임 철물 설치</t>
    <phoneticPr fontId="3" type="noConversion"/>
  </si>
  <si>
    <t>지상고 높임 철물</t>
    <phoneticPr fontId="3" type="noConversion"/>
  </si>
  <si>
    <t>Pole</t>
    <phoneticPr fontId="3" type="noConversion"/>
  </si>
  <si>
    <t>OJC</t>
    <phoneticPr fontId="3" type="noConversion"/>
  </si>
  <si>
    <t>SFP</t>
    <phoneticPr fontId="3" type="noConversion"/>
  </si>
  <si>
    <t>FDF</t>
    <phoneticPr fontId="3" type="noConversion"/>
  </si>
  <si>
    <t>L=2m, 주문제작</t>
    <phoneticPr fontId="3" type="noConversion"/>
  </si>
  <si>
    <t>개</t>
    <phoneticPr fontId="3" type="noConversion"/>
  </si>
  <si>
    <t>도장,방진방수,팬내장, STS(304) 1.2T</t>
    <phoneticPr fontId="3" type="noConversion"/>
  </si>
  <si>
    <t>5250㎠ 이하, (440*600)</t>
    <phoneticPr fontId="3" type="noConversion"/>
  </si>
  <si>
    <t>기초 설치</t>
    <phoneticPr fontId="3" type="noConversion"/>
  </si>
  <si>
    <t>보통인부</t>
    <phoneticPr fontId="3" type="noConversion"/>
  </si>
  <si>
    <t>착암공</t>
    <phoneticPr fontId="3" type="noConversion"/>
  </si>
  <si>
    <t>잔토처리</t>
  </si>
  <si>
    <t>현장처리</t>
  </si>
  <si>
    <t>㎥</t>
  </si>
  <si>
    <t>폴 기초</t>
    <phoneticPr fontId="3" type="noConversion"/>
  </si>
  <si>
    <t>기성품(600*840*720*900)</t>
    <phoneticPr fontId="3" type="noConversion"/>
  </si>
  <si>
    <t>요율</t>
    <phoneticPr fontId="3" type="noConversion"/>
  </si>
  <si>
    <t>기초앵커(L형 앵커)</t>
  </si>
  <si>
    <t>M22 x 500 x 4</t>
  </si>
  <si>
    <t>조</t>
    <phoneticPr fontId="3" type="noConversion"/>
  </si>
  <si>
    <t>현장타설</t>
    <phoneticPr fontId="3" type="noConversion"/>
  </si>
  <si>
    <t>콘크리트 타설</t>
  </si>
  <si>
    <t>소형구조물(인력)</t>
  </si>
  <si>
    <t>합판거푸집</t>
  </si>
  <si>
    <t>6회</t>
    <phoneticPr fontId="3" type="noConversion"/>
  </si>
  <si>
    <t>ELB 설치</t>
    <phoneticPr fontId="3" type="noConversion"/>
  </si>
  <si>
    <t>30AF이하, 차단기</t>
    <phoneticPr fontId="3" type="noConversion"/>
  </si>
  <si>
    <t>통신내선공</t>
    <phoneticPr fontId="3" type="noConversion"/>
  </si>
  <si>
    <t>ELB</t>
    <phoneticPr fontId="3" type="noConversion"/>
  </si>
  <si>
    <t>20AF</t>
    <phoneticPr fontId="3" type="noConversion"/>
  </si>
  <si>
    <t>SPD</t>
    <phoneticPr fontId="3" type="noConversion"/>
  </si>
  <si>
    <t>SPD 설치</t>
    <phoneticPr fontId="3" type="noConversion"/>
  </si>
  <si>
    <t>전원용</t>
    <phoneticPr fontId="3" type="noConversion"/>
  </si>
  <si>
    <t>전원콘센트 설치</t>
    <phoneticPr fontId="3" type="noConversion"/>
  </si>
  <si>
    <t>2P 기준</t>
    <phoneticPr fontId="3" type="noConversion"/>
  </si>
  <si>
    <t>내선전공</t>
    <phoneticPr fontId="3" type="noConversion"/>
  </si>
  <si>
    <t>콘센트</t>
    <phoneticPr fontId="3" type="noConversion"/>
  </si>
  <si>
    <t>멀티탭4구</t>
    <phoneticPr fontId="3" type="noConversion"/>
  </si>
  <si>
    <t>접지봉</t>
    <phoneticPr fontId="3" type="noConversion"/>
  </si>
  <si>
    <t>14㎟ x 1000L</t>
    <phoneticPr fontId="3" type="noConversion"/>
  </si>
  <si>
    <t>접지선 압착단자</t>
  </si>
  <si>
    <t>16mm²</t>
  </si>
  <si>
    <t>접지선</t>
  </si>
  <si>
    <t>F-GV 6mm²</t>
  </si>
  <si>
    <t>접지봉 타설</t>
  </si>
  <si>
    <t>14㎟ x 1000L x 1EA</t>
    <phoneticPr fontId="3" type="noConversion"/>
  </si>
  <si>
    <t>접지봉</t>
  </si>
  <si>
    <t>10㎟이하</t>
    <phoneticPr fontId="3" type="noConversion"/>
  </si>
  <si>
    <t>10m</t>
    <phoneticPr fontId="3" type="noConversion"/>
  </si>
  <si>
    <t>안내판설치</t>
    <phoneticPr fontId="3" type="noConversion"/>
  </si>
  <si>
    <t>인</t>
    <phoneticPr fontId="3" type="noConversion"/>
  </si>
  <si>
    <t>인</t>
    <phoneticPr fontId="3" type="noConversion"/>
  </si>
  <si>
    <t>CCTV 안내판</t>
    <phoneticPr fontId="3" type="noConversion"/>
  </si>
  <si>
    <t>AL2T</t>
    <phoneticPr fontId="3" type="noConversion"/>
  </si>
  <si>
    <t>피뢰 접지</t>
    <phoneticPr fontId="3" type="noConversion"/>
  </si>
  <si>
    <t>피뢰침</t>
    <phoneticPr fontId="3" type="noConversion"/>
  </si>
  <si>
    <t>h50*w27</t>
    <phoneticPr fontId="3" type="noConversion"/>
  </si>
  <si>
    <t>WiFi/스티커</t>
    <phoneticPr fontId="3" type="noConversion"/>
  </si>
  <si>
    <t>스티커 부착</t>
    <phoneticPr fontId="3" type="noConversion"/>
  </si>
  <si>
    <t>함체용</t>
    <phoneticPr fontId="3" type="noConversion"/>
  </si>
  <si>
    <t>매</t>
    <phoneticPr fontId="3" type="noConversion"/>
  </si>
  <si>
    <t>함체 스티커</t>
    <phoneticPr fontId="3" type="noConversion"/>
  </si>
  <si>
    <t>3방향, WiFi 존 홍보용</t>
    <phoneticPr fontId="3" type="noConversion"/>
  </si>
  <si>
    <t>AP 철거</t>
    <phoneticPr fontId="3" type="noConversion"/>
  </si>
  <si>
    <t>통신관련산업기사</t>
    <phoneticPr fontId="3" type="noConversion"/>
  </si>
  <si>
    <t>통신설비공</t>
    <phoneticPr fontId="3" type="noConversion"/>
  </si>
  <si>
    <t>보통인부</t>
    <phoneticPr fontId="3" type="noConversion"/>
  </si>
  <si>
    <t>재용</t>
    <phoneticPr fontId="3" type="noConversion"/>
  </si>
  <si>
    <t>UTP케이블</t>
    <phoneticPr fontId="3" type="noConversion"/>
  </si>
  <si>
    <t>LS CCTV POE 장거리용</t>
    <phoneticPr fontId="3" type="noConversion"/>
  </si>
  <si>
    <t>플렉시블 가요전선관</t>
    <phoneticPr fontId="3" type="noConversion"/>
  </si>
  <si>
    <t>합성수지관 포설</t>
    <phoneticPr fontId="3" type="noConversion"/>
  </si>
  <si>
    <t>30mm이하</t>
    <phoneticPr fontId="3" type="noConversion"/>
  </si>
  <si>
    <t>잡재료비</t>
    <phoneticPr fontId="3" type="noConversion"/>
  </si>
  <si>
    <t>재료비의 2%</t>
    <phoneticPr fontId="3" type="noConversion"/>
  </si>
  <si>
    <t>50mm이하</t>
    <phoneticPr fontId="3" type="noConversion"/>
  </si>
  <si>
    <t>CD-P</t>
    <phoneticPr fontId="3" type="noConversion"/>
  </si>
  <si>
    <t>PE 36mm</t>
    <phoneticPr fontId="3" type="noConversion"/>
  </si>
  <si>
    <t>28mm</t>
    <phoneticPr fontId="3" type="noConversion"/>
  </si>
  <si>
    <t>풀박스 설치</t>
    <phoneticPr fontId="3" type="noConversion"/>
  </si>
  <si>
    <t>통신내선공</t>
    <phoneticPr fontId="3" type="noConversion"/>
  </si>
  <si>
    <t>단면적625㎠ 이하</t>
    <phoneticPr fontId="3" type="noConversion"/>
  </si>
  <si>
    <t>하이박스</t>
    <phoneticPr fontId="3" type="noConversion"/>
  </si>
  <si>
    <t>300*400*160</t>
    <phoneticPr fontId="3" type="noConversion"/>
  </si>
  <si>
    <t>광코어용</t>
    <phoneticPr fontId="3" type="noConversion"/>
  </si>
  <si>
    <t>콘크리트 타설</t>
    <phoneticPr fontId="3" type="noConversion"/>
  </si>
  <si>
    <t>소형구조물(인력)</t>
    <phoneticPr fontId="3" type="noConversion"/>
  </si>
  <si>
    <t>콘크리트공</t>
    <phoneticPr fontId="3" type="noConversion"/>
  </si>
  <si>
    <t>포</t>
    <phoneticPr fontId="3" type="noConversion"/>
  </si>
  <si>
    <t>모래</t>
  </si>
  <si>
    <t>강모래</t>
  </si>
  <si>
    <t>자갈</t>
  </si>
  <si>
    <t>Ø40mm</t>
  </si>
  <si>
    <t>합판거푸집</t>
    <phoneticPr fontId="3" type="noConversion"/>
  </si>
  <si>
    <t>㎡</t>
    <phoneticPr fontId="3" type="noConversion"/>
  </si>
  <si>
    <t>내수합판</t>
  </si>
  <si>
    <t>1급, 12×1220×2440mm(㎡)</t>
  </si>
  <si>
    <t>각재(角材)</t>
  </si>
  <si>
    <t>소모자재</t>
    <phoneticPr fontId="3" type="noConversion"/>
  </si>
  <si>
    <t>박리재 등</t>
    <phoneticPr fontId="3" type="noConversion"/>
  </si>
  <si>
    <t>%</t>
    <phoneticPr fontId="3" type="noConversion"/>
  </si>
  <si>
    <t>시멘트</t>
    <phoneticPr fontId="3" type="noConversion"/>
  </si>
  <si>
    <t>40kg</t>
    <phoneticPr fontId="3" type="noConversion"/>
  </si>
  <si>
    <t>㎥</t>
    <phoneticPr fontId="3" type="noConversion"/>
  </si>
  <si>
    <t>모래</t>
    <phoneticPr fontId="3" type="noConversion"/>
  </si>
  <si>
    <t>강모래</t>
    <phoneticPr fontId="3" type="noConversion"/>
  </si>
  <si>
    <t xml:space="preserve"> </t>
    <phoneticPr fontId="3" type="noConversion"/>
  </si>
  <si>
    <t>개</t>
    <phoneticPr fontId="3" type="noConversion"/>
  </si>
  <si>
    <t>식</t>
    <phoneticPr fontId="3" type="noConversion"/>
  </si>
  <si>
    <t>이              윤</t>
    <phoneticPr fontId="3" type="noConversion"/>
  </si>
  <si>
    <t>운      반     비</t>
    <phoneticPr fontId="3" type="noConversion"/>
  </si>
  <si>
    <t>부  가  가 치 세</t>
    <phoneticPr fontId="3" type="noConversion"/>
  </si>
  <si>
    <t>단가</t>
    <phoneticPr fontId="3" type="noConversion"/>
  </si>
  <si>
    <t>되메우기</t>
    <phoneticPr fontId="3" type="noConversion"/>
  </si>
  <si>
    <t>포장깨기</t>
    <phoneticPr fontId="3" type="noConversion"/>
  </si>
  <si>
    <t>ASP(소형브레이카) 소규모</t>
    <phoneticPr fontId="3" type="noConversion"/>
  </si>
  <si>
    <t>㎥</t>
    <phoneticPr fontId="3" type="noConversion"/>
  </si>
  <si>
    <t>브레이카</t>
  </si>
  <si>
    <t>소형 25 kg(55#)</t>
  </si>
  <si>
    <t>시간</t>
  </si>
  <si>
    <t>공기압축기</t>
  </si>
  <si>
    <t>3.5㎥/min</t>
  </si>
  <si>
    <t>잡재료비</t>
  </si>
  <si>
    <t>노무비의 1%</t>
  </si>
  <si>
    <t>식</t>
  </si>
  <si>
    <t>포장절단</t>
    <phoneticPr fontId="3" type="noConversion"/>
  </si>
  <si>
    <t>ASP, t=20cm이하</t>
    <phoneticPr fontId="3" type="noConversion"/>
  </si>
  <si>
    <t>m</t>
    <phoneticPr fontId="3" type="noConversion"/>
  </si>
  <si>
    <t>특별인부</t>
    <phoneticPr fontId="3" type="noConversion"/>
  </si>
  <si>
    <t>보통인부</t>
    <phoneticPr fontId="3" type="noConversion"/>
  </si>
  <si>
    <t>커터</t>
    <phoneticPr fontId="3" type="noConversion"/>
  </si>
  <si>
    <t>식</t>
    <phoneticPr fontId="3" type="noConversion"/>
  </si>
  <si>
    <t>동력분무기</t>
    <phoneticPr fontId="3" type="noConversion"/>
  </si>
  <si>
    <t>4.85kW   0.5대</t>
    <phoneticPr fontId="3" type="noConversion"/>
  </si>
  <si>
    <t>블래이드(도로절단용)</t>
    <phoneticPr fontId="3" type="noConversion"/>
  </si>
  <si>
    <t>D=14인치*5.0mm</t>
    <phoneticPr fontId="3" type="noConversion"/>
  </si>
  <si>
    <t>개</t>
    <phoneticPr fontId="3" type="noConversion"/>
  </si>
  <si>
    <t>인력터파기</t>
    <phoneticPr fontId="3" type="noConversion"/>
  </si>
  <si>
    <t>보통토사, 1m미만</t>
    <phoneticPr fontId="3" type="noConversion"/>
  </si>
  <si>
    <t>보통인부</t>
    <phoneticPr fontId="3" type="noConversion"/>
  </si>
  <si>
    <t>비다짐</t>
    <phoneticPr fontId="3" type="noConversion"/>
  </si>
  <si>
    <t>잔토처리</t>
    <phoneticPr fontId="3" type="noConversion"/>
  </si>
  <si>
    <t>운반</t>
    <phoneticPr fontId="3" type="noConversion"/>
  </si>
  <si>
    <t xml:space="preserve"> </t>
    <phoneticPr fontId="3" type="noConversion"/>
  </si>
  <si>
    <t>포장복구</t>
    <phoneticPr fontId="3" type="noConversion"/>
  </si>
  <si>
    <t>ASP, 소파, c-type(12㎡이하)</t>
    <phoneticPr fontId="3" type="noConversion"/>
  </si>
  <si>
    <t>㎡</t>
    <phoneticPr fontId="3" type="noConversion"/>
  </si>
  <si>
    <t>포장공</t>
    <phoneticPr fontId="3" type="noConversion"/>
  </si>
  <si>
    <t>굴삭기</t>
    <phoneticPr fontId="3" type="noConversion"/>
  </si>
  <si>
    <t>타이어, 0.18㎥</t>
    <phoneticPr fontId="3" type="noConversion"/>
  </si>
  <si>
    <t>진동롤러</t>
    <phoneticPr fontId="3" type="noConversion"/>
  </si>
  <si>
    <t>핸드가이드식(0.7TON)</t>
    <phoneticPr fontId="3" type="noConversion"/>
  </si>
  <si>
    <t>플레이트 컴팩터</t>
    <phoneticPr fontId="3" type="noConversion"/>
  </si>
  <si>
    <t>1.5ton</t>
    <phoneticPr fontId="3" type="noConversion"/>
  </si>
  <si>
    <t>아스팔트 스프레이어</t>
    <phoneticPr fontId="3" type="noConversion"/>
  </si>
  <si>
    <t>400L</t>
    <phoneticPr fontId="3" type="noConversion"/>
  </si>
  <si>
    <t>덤프트럭</t>
    <phoneticPr fontId="3" type="noConversion"/>
  </si>
  <si>
    <t>2.5ton</t>
    <phoneticPr fontId="3" type="noConversion"/>
  </si>
  <si>
    <t>AP 설치</t>
    <phoneticPr fontId="3" type="noConversion"/>
  </si>
  <si>
    <t>전주건식</t>
    <phoneticPr fontId="3" type="noConversion"/>
  </si>
  <si>
    <t>7m 이하, 보강</t>
    <phoneticPr fontId="3" type="noConversion"/>
  </si>
  <si>
    <t>시멘트</t>
    <phoneticPr fontId="3" type="noConversion"/>
  </si>
  <si>
    <t>40kg</t>
    <phoneticPr fontId="3" type="noConversion"/>
  </si>
  <si>
    <t>포</t>
    <phoneticPr fontId="3" type="noConversion"/>
  </si>
  <si>
    <t>모래</t>
    <phoneticPr fontId="3" type="noConversion"/>
  </si>
  <si>
    <t>강모래</t>
    <phoneticPr fontId="3" type="noConversion"/>
  </si>
  <si>
    <t>자갈</t>
    <phoneticPr fontId="3" type="noConversion"/>
  </si>
  <si>
    <t>Ø40mm</t>
    <phoneticPr fontId="3" type="noConversion"/>
  </si>
  <si>
    <t>요율</t>
    <phoneticPr fontId="3" type="noConversion"/>
  </si>
  <si>
    <t>사석 0.2㎥+10.5ton</t>
    <phoneticPr fontId="3" type="noConversion"/>
  </si>
  <si>
    <t>Hub-4P</t>
    <phoneticPr fontId="3" type="noConversion"/>
  </si>
  <si>
    <t>함체B(360*430*300)</t>
    <phoneticPr fontId="3" type="noConversion"/>
  </si>
  <si>
    <t>함체A(442*600*350)</t>
    <phoneticPr fontId="3" type="noConversion"/>
  </si>
  <si>
    <t>1800㎠ 이하, (360*430)</t>
    <phoneticPr fontId="3" type="noConversion"/>
  </si>
  <si>
    <t>함체</t>
    <phoneticPr fontId="3" type="noConversion"/>
  </si>
  <si>
    <t>설치</t>
    <phoneticPr fontId="3" type="noConversion"/>
  </si>
  <si>
    <t>스위첸공원</t>
    <phoneticPr fontId="3" type="noConversion"/>
  </si>
  <si>
    <t>화현공원</t>
    <phoneticPr fontId="3" type="noConversion"/>
  </si>
  <si>
    <t>강서 녹산수문공원(sp)</t>
    <phoneticPr fontId="3" type="noConversion"/>
  </si>
  <si>
    <t>산책로 및 자전거 도로(버스정류소 근처)</t>
    <phoneticPr fontId="3" type="noConversion"/>
  </si>
  <si>
    <t>산책로 및 자전거 도로(부광몰드)</t>
    <phoneticPr fontId="3" type="noConversion"/>
  </si>
  <si>
    <t>산책로 및 자전거 도로(수영천 범호)</t>
    <phoneticPr fontId="3" type="noConversion"/>
  </si>
  <si>
    <t>정자옆 전주</t>
    <phoneticPr fontId="3" type="noConversion"/>
  </si>
  <si>
    <t>기설</t>
    <phoneticPr fontId="3" type="noConversion"/>
  </si>
  <si>
    <t>옥내형</t>
    <phoneticPr fontId="3" type="noConversion"/>
  </si>
  <si>
    <t>무선AP</t>
    <phoneticPr fontId="3" type="noConversion"/>
  </si>
  <si>
    <t>실내형, DVW-624i</t>
    <phoneticPr fontId="3" type="noConversion"/>
  </si>
  <si>
    <t>강서 산책로 및 자전거도로(sp)</t>
    <phoneticPr fontId="3" type="noConversion"/>
  </si>
  <si>
    <t>SFP-4,TP-8</t>
    <phoneticPr fontId="3" type="noConversion"/>
  </si>
  <si>
    <t>SFP-2,TP-8</t>
    <phoneticPr fontId="3" type="noConversion"/>
  </si>
  <si>
    <t>백양가족공원</t>
    <phoneticPr fontId="3" type="noConversion"/>
  </si>
  <si>
    <t>색동어린이공원</t>
    <phoneticPr fontId="3" type="noConversion"/>
  </si>
  <si>
    <t>개금 테마공원</t>
    <phoneticPr fontId="3" type="noConversion"/>
  </si>
  <si>
    <t>~</t>
    <phoneticPr fontId="3" type="noConversion"/>
  </si>
  <si>
    <t>배드민턴장2</t>
    <phoneticPr fontId="3" type="noConversion"/>
  </si>
  <si>
    <t>전포 돌산공원</t>
    <phoneticPr fontId="3" type="noConversion"/>
  </si>
  <si>
    <t>공연장 옆</t>
    <phoneticPr fontId="3" type="noConversion"/>
  </si>
  <si>
    <t>화장실 옆 CCTV pole</t>
    <phoneticPr fontId="3" type="noConversion"/>
  </si>
  <si>
    <t>배드민턴장 1 입구(0238)</t>
    <phoneticPr fontId="3" type="noConversion"/>
  </si>
  <si>
    <t>운동기구장(3-49)</t>
    <phoneticPr fontId="3" type="noConversion"/>
  </si>
  <si>
    <t>초연근린공원</t>
    <phoneticPr fontId="3" type="noConversion"/>
  </si>
  <si>
    <t>AP#1</t>
    <phoneticPr fontId="3" type="noConversion"/>
  </si>
  <si>
    <t>화명생태공원</t>
    <phoneticPr fontId="3" type="noConversion"/>
  </si>
  <si>
    <t>낙동강하구 에코센터(SP)</t>
    <phoneticPr fontId="3" type="noConversion"/>
  </si>
  <si>
    <t>CCTV pole</t>
    <phoneticPr fontId="3" type="noConversion"/>
  </si>
  <si>
    <t>하키장 메시</t>
    <phoneticPr fontId="3" type="noConversion"/>
  </si>
  <si>
    <t>국민시장</t>
    <phoneticPr fontId="3" type="noConversion"/>
  </si>
  <si>
    <t>~</t>
    <phoneticPr fontId="3" type="noConversion"/>
  </si>
  <si>
    <t>공원내 CCTV Pole</t>
    <phoneticPr fontId="3" type="noConversion"/>
  </si>
  <si>
    <t>AP-Mesh</t>
    <phoneticPr fontId="3" type="noConversion"/>
  </si>
  <si>
    <t>AP옥내형</t>
    <phoneticPr fontId="3" type="noConversion"/>
  </si>
  <si>
    <t>국민시장</t>
    <phoneticPr fontId="3" type="noConversion"/>
  </si>
  <si>
    <t>초연근린공원</t>
    <phoneticPr fontId="3" type="noConversion"/>
  </si>
  <si>
    <t>백양가족공원</t>
    <phoneticPr fontId="3" type="noConversion"/>
  </si>
  <si>
    <t>색동어린이공원</t>
    <phoneticPr fontId="3" type="noConversion"/>
  </si>
  <si>
    <t>개금테마공원</t>
    <phoneticPr fontId="3" type="noConversion"/>
  </si>
  <si>
    <t>전포 돌산공원</t>
    <phoneticPr fontId="3" type="noConversion"/>
  </si>
  <si>
    <t>클램프</t>
    <phoneticPr fontId="3" type="noConversion"/>
  </si>
  <si>
    <t>특별인부</t>
    <phoneticPr fontId="3" type="noConversion"/>
  </si>
  <si>
    <t>서스팬션</t>
    <phoneticPr fontId="3" type="noConversion"/>
  </si>
  <si>
    <t>돔형, 불용</t>
    <phoneticPr fontId="3" type="noConversion"/>
  </si>
  <si>
    <t>단독형, 실내형</t>
    <phoneticPr fontId="3" type="noConversion"/>
  </si>
  <si>
    <t>단독형, 자재비 제외</t>
    <phoneticPr fontId="3" type="noConversion"/>
  </si>
  <si>
    <t>공    급   가  액</t>
    <phoneticPr fontId="3" type="noConversion"/>
  </si>
  <si>
    <t>폐기물 처리비</t>
    <phoneticPr fontId="3" type="noConversion"/>
  </si>
  <si>
    <t>공   사   원   가</t>
    <phoneticPr fontId="3" type="noConversion"/>
  </si>
  <si>
    <t>산책로 및 자전거 도로(버스정류소 근처)</t>
    <phoneticPr fontId="3" type="noConversion"/>
  </si>
  <si>
    <t>산책로 및 자전거 도로(부광몰드)</t>
    <phoneticPr fontId="3" type="noConversion"/>
  </si>
  <si>
    <t>산책로 및 자전거 도로(수영천 범호)</t>
    <phoneticPr fontId="3" type="noConversion"/>
  </si>
  <si>
    <t>화명생태공원 오토캠핑장</t>
  </si>
  <si>
    <t>스마트폴</t>
  </si>
  <si>
    <t>대개체</t>
  </si>
  <si>
    <t>대개체(금성동주민센터)</t>
  </si>
  <si>
    <t>대개체(초량2주민센터)</t>
  </si>
  <si>
    <t>대개체(아시아드주경기장)</t>
  </si>
  <si>
    <t>AP#2/ 육교 밑</t>
    <phoneticPr fontId="3" type="noConversion"/>
  </si>
  <si>
    <t>AP#1/GS25 앞</t>
    <phoneticPr fontId="3" type="noConversion"/>
  </si>
  <si>
    <t>태종대</t>
    <phoneticPr fontId="3" type="noConversion"/>
  </si>
  <si>
    <t>남항 조망지</t>
    <phoneticPr fontId="3" type="noConversion"/>
  </si>
  <si>
    <t>실내체육관 필로티</t>
    <phoneticPr fontId="3" type="noConversion"/>
  </si>
  <si>
    <t>~</t>
    <phoneticPr fontId="3" type="noConversion"/>
  </si>
  <si>
    <t>을숙도 체육공원(sp)</t>
    <phoneticPr fontId="3" type="noConversion"/>
  </si>
  <si>
    <t>입구(폴, 함체 신설)</t>
    <phoneticPr fontId="3" type="noConversion"/>
  </si>
  <si>
    <t>정자(조명폴)</t>
    <phoneticPr fontId="3" type="noConversion"/>
  </si>
  <si>
    <t xml:space="preserve">루프 </t>
    <phoneticPr fontId="3" type="noConversion"/>
  </si>
  <si>
    <t>갤러리 내부</t>
    <phoneticPr fontId="3" type="noConversion"/>
  </si>
  <si>
    <t>개금골목시장</t>
    <phoneticPr fontId="3" type="noConversion"/>
  </si>
  <si>
    <t>가야벽산상가</t>
    <phoneticPr fontId="3" type="noConversion"/>
  </si>
  <si>
    <t>6.  공 정 집 계 표</t>
    <phoneticPr fontId="3" type="noConversion"/>
  </si>
  <si>
    <t>5.  일 위 대 가 표</t>
    <phoneticPr fontId="3" type="noConversion"/>
  </si>
  <si>
    <t>7.  단 가 대 비 표</t>
    <phoneticPr fontId="3" type="noConversion"/>
  </si>
  <si>
    <t>2F8T</t>
    <phoneticPr fontId="3" type="noConversion"/>
  </si>
  <si>
    <t>4F8T</t>
    <phoneticPr fontId="3" type="noConversion"/>
  </si>
  <si>
    <t>PoE, 4P</t>
    <phoneticPr fontId="3" type="noConversion"/>
  </si>
  <si>
    <t>동복강선 1.0mm</t>
    <phoneticPr fontId="3" type="noConversion"/>
  </si>
  <si>
    <t>개</t>
    <phoneticPr fontId="3" type="noConversion"/>
  </si>
  <si>
    <t>전원용 40kA</t>
    <phoneticPr fontId="3" type="noConversion"/>
  </si>
  <si>
    <t>외송(㎥),30*30*3600</t>
    <phoneticPr fontId="3" type="noConversion"/>
  </si>
  <si>
    <t>도  급  공  사 비</t>
    <phoneticPr fontId="3" type="noConversion"/>
  </si>
  <si>
    <t xml:space="preserve">관  급  자 재 비 </t>
    <phoneticPr fontId="3" type="noConversion"/>
  </si>
  <si>
    <t>도급자 관급비</t>
    <phoneticPr fontId="3" type="noConversion"/>
  </si>
  <si>
    <t>콘센트</t>
    <phoneticPr fontId="3" type="noConversion"/>
  </si>
  <si>
    <t>개</t>
    <phoneticPr fontId="3" type="noConversion"/>
  </si>
  <si>
    <t>멀티탭 4구</t>
    <phoneticPr fontId="3" type="noConversion"/>
  </si>
  <si>
    <t>콘센트</t>
    <phoneticPr fontId="3" type="noConversion"/>
  </si>
  <si>
    <t>노출3구</t>
    <phoneticPr fontId="3" type="noConversion"/>
  </si>
  <si>
    <t>노출3구</t>
    <phoneticPr fontId="3" type="noConversion"/>
  </si>
  <si>
    <t>개</t>
    <phoneticPr fontId="3" type="noConversion"/>
  </si>
  <si>
    <t>공사명 : 국제관광도시 부산 공공와이파이 구축공사(3단계)</t>
  </si>
  <si>
    <t>ARM</t>
  </si>
  <si>
    <t>L=1m</t>
  </si>
  <si>
    <t>기</t>
  </si>
  <si>
    <t>CCTV 안내판</t>
  </si>
  <si>
    <t>AL2T</t>
  </si>
  <si>
    <t>CD-P</t>
  </si>
  <si>
    <t>PE 36mm</t>
  </si>
  <si>
    <t>ELB</t>
  </si>
  <si>
    <t>20AF</t>
  </si>
  <si>
    <t>FDF</t>
  </si>
  <si>
    <t>mini-4port(SC)</t>
  </si>
  <si>
    <t>OJC</t>
  </si>
  <si>
    <t>LC/SC-1m</t>
  </si>
  <si>
    <t>Pole</t>
  </si>
  <si>
    <t>3m,sus</t>
  </si>
  <si>
    <t>본</t>
  </si>
  <si>
    <t>4m,sus</t>
  </si>
  <si>
    <t>6m,sus</t>
  </si>
  <si>
    <t>RJ-45</t>
  </si>
  <si>
    <t>Cat.5E</t>
  </si>
  <si>
    <t>SFP</t>
  </si>
  <si>
    <t>WDM-10km</t>
  </si>
  <si>
    <t>SPD</t>
  </si>
  <si>
    <t>전원용 40kA</t>
  </si>
  <si>
    <t>UTP케이블</t>
  </si>
  <si>
    <t>LS CCTV POE 장거리용</t>
  </si>
  <si>
    <t>외송(㎥),30*30*3600</t>
  </si>
  <si>
    <t>광 피그테일</t>
  </si>
  <si>
    <t>LC-SM-1.5m</t>
  </si>
  <si>
    <t>광케이블</t>
  </si>
  <si>
    <t>SM8C</t>
  </si>
  <si>
    <t>조</t>
  </si>
  <si>
    <t>㎡</t>
  </si>
  <si>
    <t>바인드선</t>
  </si>
  <si>
    <t>동복강선 1.0mm</t>
  </si>
  <si>
    <t>브라켓</t>
  </si>
  <si>
    <t>카메라 설치보강용</t>
  </si>
  <si>
    <t>소철선(어닐링)</t>
  </si>
  <si>
    <t>6.0㎟</t>
  </si>
  <si>
    <t>kg</t>
  </si>
  <si>
    <t>스위칭 허브</t>
  </si>
  <si>
    <t>PoE, 4P</t>
  </si>
  <si>
    <t>4F8T</t>
  </si>
  <si>
    <t>2F8T</t>
  </si>
  <si>
    <t>암타이밴드</t>
  </si>
  <si>
    <t>1방</t>
  </si>
  <si>
    <t>열수축슬리브</t>
  </si>
  <si>
    <t>광코어용</t>
  </si>
  <si>
    <t>14㎟ x 1000L</t>
  </si>
  <si>
    <t>함체A(442*600*350)</t>
  </si>
  <si>
    <t>도장,방진방수,팬내장, STS(304) 1.2T</t>
  </si>
  <si>
    <t>대</t>
  </si>
  <si>
    <t>함체B(360*430*300)</t>
  </si>
  <si>
    <t>조립식 강관주</t>
  </si>
  <si>
    <t>IP 7m(150Kg)</t>
  </si>
  <si>
    <t>지상고 높임 철물</t>
  </si>
  <si>
    <t>L=2m, 주문제작</t>
  </si>
  <si>
    <t>콘센트</t>
  </si>
  <si>
    <t>멀티탭4구</t>
  </si>
  <si>
    <t>클램프</t>
  </si>
  <si>
    <t>서스팬션</t>
  </si>
  <si>
    <t>폴 기초</t>
  </si>
  <si>
    <t>기성품(600*840*720*900)</t>
  </si>
  <si>
    <t>플렉시블 가요전선관</t>
  </si>
  <si>
    <t>28mm</t>
  </si>
  <si>
    <t>피뢰침</t>
  </si>
  <si>
    <t>h50*w27</t>
  </si>
  <si>
    <t>하이박스</t>
  </si>
  <si>
    <t>300*400*160</t>
  </si>
  <si>
    <t>함체 스티커</t>
  </si>
  <si>
    <t>3방향, WiFi 존 홍보용</t>
  </si>
  <si>
    <t>매</t>
  </si>
  <si>
    <t>통신내선공</t>
    <phoneticPr fontId="3" type="noConversion"/>
  </si>
  <si>
    <t>보통인부</t>
    <phoneticPr fontId="3" type="noConversion"/>
  </si>
  <si>
    <t>함체A(442*600*350)</t>
    <phoneticPr fontId="3" type="noConversion"/>
  </si>
  <si>
    <t>함체설치</t>
    <phoneticPr fontId="3" type="noConversion"/>
  </si>
  <si>
    <t>간접재료비</t>
    <phoneticPr fontId="3" type="noConversion"/>
  </si>
  <si>
    <t>작업설, 부산물 등(△)</t>
    <phoneticPr fontId="3" type="noConversion"/>
  </si>
  <si>
    <t>소     계</t>
    <phoneticPr fontId="3" type="noConversion"/>
  </si>
  <si>
    <t>기계  경비</t>
    <phoneticPr fontId="3" type="noConversion"/>
  </si>
  <si>
    <t>산재보험료</t>
    <phoneticPr fontId="3" type="noConversion"/>
  </si>
  <si>
    <t>고용보험료</t>
    <phoneticPr fontId="3" type="noConversion"/>
  </si>
  <si>
    <t>건강보험료</t>
    <phoneticPr fontId="3" type="noConversion"/>
  </si>
  <si>
    <t>연금보험료</t>
    <phoneticPr fontId="3" type="noConversion"/>
  </si>
  <si>
    <t>노인장기요양보험료</t>
    <phoneticPr fontId="3" type="noConversion"/>
  </si>
  <si>
    <t>퇴직공제부금비</t>
    <phoneticPr fontId="3" type="noConversion"/>
  </si>
  <si>
    <t>산업안전보건관리비</t>
    <phoneticPr fontId="3" type="noConversion"/>
  </si>
  <si>
    <t>기타  경비</t>
    <phoneticPr fontId="3" type="noConversion"/>
  </si>
</sst>
</file>

<file path=xl/styles.xml><?xml version="1.0" encoding="utf-8"?>
<styleSheet xmlns="http://schemas.openxmlformats.org/spreadsheetml/2006/main">
  <numFmts count="3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0.000%"/>
    <numFmt numFmtId="178" formatCode="0_);[Red]\(0\)"/>
    <numFmt numFmtId="179" formatCode="#,##0.00_ "/>
    <numFmt numFmtId="180" formatCode="&quot;제&quot;#&quot;호표&quot;"/>
    <numFmt numFmtId="181" formatCode="&quot;₩&quot;#,##0_);[Red]\(&quot;₩&quot;#,##0\)"/>
    <numFmt numFmtId="182" formatCode="#,##0_);[Red]\(#,##0\)"/>
    <numFmt numFmtId="184" formatCode="&quot;통&quot;@"/>
    <numFmt numFmtId="185" formatCode="#,##0.0_ "/>
    <numFmt numFmtId="186" formatCode="_-* #,##0.0_-;\-* #,##0.0_-;_-* &quot;-&quot;_-;_-@_-"/>
    <numFmt numFmtId="187" formatCode="&quot;【중기가격 &quot;#,###&quot;천원】&quot;"/>
    <numFmt numFmtId="188" formatCode="_-* #,##0.0000_-;\-* #,##0.0000_-;_-* &quot;-&quot;_-;_-@_-"/>
    <numFmt numFmtId="189" formatCode="_-* #,##0.00_-;\-* #,##0.00_-;_-* &quot;-&quot;_-;_-@_-"/>
    <numFmt numFmtId="190" formatCode="_ &quot;₩&quot;* #,##0_ ;_ &quot;₩&quot;* \-#,##0_ ;_ &quot;₩&quot;* &quot;-&quot;_ ;_ @_ "/>
    <numFmt numFmtId="191" formatCode="#\ &quot;개소&quot;"/>
    <numFmt numFmtId="192" formatCode="#,###"/>
    <numFmt numFmtId="193" formatCode="0.000_);[Red]\(0.000\)"/>
    <numFmt numFmtId="194" formatCode="###"/>
    <numFmt numFmtId="195" formatCode="_ * #,##0_ ;_ * \-#,##0_ ;_ * &quot;-&quot;_ ;_ @_ "/>
    <numFmt numFmtId="196" formatCode="_ * #,##0.00_ ;_ * \-#,##0.00_ ;_ * &quot;-&quot;??_ ;_ @_ "/>
    <numFmt numFmtId="197" formatCode="_ &quot;₩&quot;* #,##0.00_ ;_ &quot;₩&quot;* \-#,##0.00_ ;_ &quot;₩&quot;* &quot;-&quot;??_ ;_ @_ "/>
    <numFmt numFmtId="198" formatCode="&quot;$&quot;#,##0_);[Red]\(&quot;$&quot;#,##0\)"/>
    <numFmt numFmtId="199" formatCode="#,##0.00&quot; $&quot;;[Red]\-#,##0.00&quot; $&quot;"/>
    <numFmt numFmtId="200" formatCode="yyyy&quot;년&quot;\ m&quot;월&quot;\ d&quot;일&quot;"/>
    <numFmt numFmtId="201" formatCode="#\ &quot;호&quot;"/>
    <numFmt numFmtId="202" formatCode="#,##0.0_);[Red]\(#,##0.0\)"/>
    <numFmt numFmtId="203" formatCode="#,##0.000_);[Red]\(#,##0.000\)"/>
  </numFmts>
  <fonts count="87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u/>
      <sz val="20"/>
      <name val="맑은 고딕"/>
      <family val="3"/>
      <charset val="129"/>
      <scheme val="major"/>
    </font>
    <font>
      <b/>
      <sz val="20"/>
      <name val="돋움체"/>
      <family val="3"/>
      <charset val="129"/>
    </font>
    <font>
      <sz val="11"/>
      <color theme="0" tint="-0.14999847407452621"/>
      <name val="맑은 고딕"/>
      <family val="3"/>
      <charset val="129"/>
      <scheme val="major"/>
    </font>
    <font>
      <sz val="11"/>
      <color theme="0" tint="-0.14999847407452621"/>
      <name val="돋움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theme="0" tint="-0.249977111117893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20"/>
      <color theme="0" tint="-0.14999847407452621"/>
      <name val="맑은 고딕"/>
      <family val="3"/>
      <charset val="129"/>
      <scheme val="major"/>
    </font>
    <font>
      <sz val="9"/>
      <name val="Arial"/>
      <family val="2"/>
    </font>
    <font>
      <sz val="20"/>
      <name val="맑은 고딕"/>
      <family val="3"/>
      <charset val="129"/>
      <scheme val="major"/>
    </font>
    <font>
      <sz val="9"/>
      <color theme="0" tint="-0.1499984740745262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9"/>
      <color indexed="10"/>
      <name val="맑은 고딕"/>
      <family val="3"/>
      <charset val="129"/>
      <scheme val="major"/>
    </font>
    <font>
      <u/>
      <sz val="22"/>
      <name val="맑은 고딕"/>
      <family val="3"/>
      <charset val="129"/>
      <scheme val="major"/>
    </font>
    <font>
      <u/>
      <sz val="16"/>
      <name val="맑은 고딕"/>
      <family val="3"/>
      <charset val="129"/>
      <scheme val="major"/>
    </font>
    <font>
      <u/>
      <sz val="2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6"/>
      <color theme="0" tint="-0.14999847407452621"/>
      <name val="맑은 고딕"/>
      <family val="3"/>
      <charset val="129"/>
      <scheme val="major"/>
    </font>
    <font>
      <sz val="10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color rgb="FF0066FF"/>
      <name val="맑은 고딕"/>
      <family val="3"/>
      <charset val="129"/>
      <scheme val="minor"/>
    </font>
    <font>
      <sz val="12"/>
      <color theme="0" tint="-0.249977111117893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11"/>
      <color indexed="2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1"/>
      <name val="굴림"/>
      <family val="3"/>
      <charset val="129"/>
    </font>
    <font>
      <sz val="10"/>
      <color indexed="10"/>
      <name val="바탕체"/>
      <family val="1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Times New Roman"/>
      <family val="1"/>
    </font>
    <font>
      <sz val="1"/>
      <color indexed="8"/>
      <name val="Courier"/>
      <family val="3"/>
    </font>
    <font>
      <sz val="11"/>
      <name val="¾©"/>
      <family val="3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¨ÏoUAAA¡§u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±¼¸²A¼"/>
      <family val="3"/>
      <charset val="129"/>
    </font>
    <font>
      <sz val="12"/>
      <name val="¹UAAA¼"/>
      <family val="3"/>
      <charset val="129"/>
    </font>
    <font>
      <sz val="12"/>
      <name val="¹UAAA¼"/>
      <family val="1"/>
    </font>
    <font>
      <sz val="10"/>
      <name val="±¼¸²Ã¼"/>
      <family val="3"/>
      <charset val="129"/>
    </font>
    <font>
      <sz val="12"/>
      <name val="Arial"/>
      <family val="2"/>
    </font>
    <font>
      <sz val="11"/>
      <name val="µ¸¿ò"/>
      <family val="3"/>
      <charset val="129"/>
    </font>
    <font>
      <sz val="10"/>
      <name val="±¼¸²A¼"/>
      <family val="3"/>
      <charset val="129"/>
    </font>
    <font>
      <u/>
      <sz val="14"/>
      <color indexed="36"/>
      <name val="Cordia New"/>
      <family val="2"/>
    </font>
    <font>
      <u/>
      <sz val="8"/>
      <color indexed="12"/>
      <name val="Times New Roman"/>
      <family val="1"/>
    </font>
    <font>
      <b/>
      <i/>
      <sz val="10"/>
      <name val="명조"/>
      <family val="3"/>
      <charset val="129"/>
    </font>
    <font>
      <sz val="9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  <font>
      <sz val="11"/>
      <color rgb="FFFF0000"/>
      <name val="돋움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u/>
      <sz val="6.6"/>
      <color theme="10"/>
      <name val="돋움"/>
      <family val="3"/>
      <charset val="129"/>
    </font>
    <font>
      <u/>
      <sz val="6.6"/>
      <color theme="11"/>
      <name val="돋움"/>
      <family val="3"/>
      <charset val="129"/>
    </font>
    <font>
      <b/>
      <sz val="20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DE9D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25">
    <xf numFmtId="0" fontId="0" fillId="0" borderId="0"/>
    <xf numFmtId="41" fontId="1" fillId="0" borderId="0" applyFont="0" applyFill="0" applyBorder="0" applyAlignment="0" applyProtection="0">
      <alignment vertical="center"/>
    </xf>
    <xf numFmtId="0" fontId="54" fillId="0" borderId="0">
      <protection locked="0"/>
    </xf>
    <xf numFmtId="0" fontId="55" fillId="0" borderId="0"/>
    <xf numFmtId="195" fontId="1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6" fillId="0" borderId="6">
      <alignment horizontal="centerContinuous" vertical="center"/>
    </xf>
    <xf numFmtId="0" fontId="56" fillId="0" borderId="6">
      <alignment horizontal="centerContinuous" vertical="center"/>
    </xf>
    <xf numFmtId="0" fontId="56" fillId="0" borderId="6">
      <alignment horizontal="centerContinuous" vertical="center"/>
    </xf>
    <xf numFmtId="0" fontId="56" fillId="0" borderId="6">
      <alignment horizontal="centerContinuous" vertical="center"/>
    </xf>
    <xf numFmtId="0" fontId="56" fillId="0" borderId="6">
      <alignment horizontal="centerContinuous" vertical="center"/>
    </xf>
    <xf numFmtId="0" fontId="1" fillId="0" borderId="6">
      <alignment horizontal="centerContinuous" vertical="center"/>
    </xf>
    <xf numFmtId="0" fontId="57" fillId="0" borderId="6">
      <alignment horizontal="centerContinuous" vertical="center"/>
    </xf>
    <xf numFmtId="0" fontId="56" fillId="0" borderId="6">
      <alignment horizontal="centerContinuous" vertical="center"/>
    </xf>
    <xf numFmtId="0" fontId="54" fillId="0" borderId="6">
      <alignment horizontal="centerContinuous" vertical="center"/>
    </xf>
    <xf numFmtId="0" fontId="55" fillId="0" borderId="6">
      <alignment horizontal="centerContinuous" vertical="center"/>
    </xf>
    <xf numFmtId="0" fontId="56" fillId="0" borderId="6">
      <alignment horizontal="centerContinuous" vertical="center"/>
    </xf>
    <xf numFmtId="0" fontId="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9" fillId="0" borderId="0"/>
    <xf numFmtId="0" fontId="60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61" fillId="13" borderId="0"/>
    <xf numFmtId="0" fontId="1" fillId="0" borderId="0"/>
    <xf numFmtId="0" fontId="1" fillId="0" borderId="0"/>
    <xf numFmtId="0" fontId="53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1" fillId="0" borderId="0"/>
    <xf numFmtId="0" fontId="1" fillId="0" borderId="0"/>
    <xf numFmtId="0" fontId="62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4" fillId="0" borderId="0"/>
    <xf numFmtId="195" fontId="53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5" fillId="0" borderId="0">
      <protection locked="0"/>
    </xf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190" fontId="6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1" fillId="0" borderId="0" applyFont="0" applyFill="0" applyBorder="0" applyAlignment="0" applyProtection="0"/>
    <xf numFmtId="197" fontId="6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" fillId="0" borderId="0" applyFont="0" applyFill="0" applyBorder="0" applyAlignment="0" applyProtection="0"/>
    <xf numFmtId="195" fontId="6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" fillId="0" borderId="0" applyFont="0" applyFill="0" applyBorder="0" applyAlignment="0" applyProtection="0"/>
    <xf numFmtId="196" fontId="69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9" fillId="0" borderId="0"/>
    <xf numFmtId="0" fontId="67" fillId="0" borderId="0">
      <alignment vertical="center"/>
    </xf>
    <xf numFmtId="0" fontId="72" fillId="0" borderId="0"/>
    <xf numFmtId="0" fontId="69" fillId="0" borderId="0"/>
    <xf numFmtId="0" fontId="59" fillId="0" borderId="0"/>
    <xf numFmtId="0" fontId="74" fillId="0" borderId="0"/>
    <xf numFmtId="0" fontId="70" fillId="0" borderId="0"/>
    <xf numFmtId="0" fontId="69" fillId="0" borderId="0"/>
    <xf numFmtId="0" fontId="66" fillId="0" borderId="0"/>
    <xf numFmtId="0" fontId="69" fillId="0" borderId="0"/>
    <xf numFmtId="0" fontId="71" fillId="0" borderId="0"/>
    <xf numFmtId="0" fontId="69" fillId="0" borderId="0"/>
    <xf numFmtId="0" fontId="71" fillId="0" borderId="0"/>
    <xf numFmtId="0" fontId="69" fillId="0" borderId="0"/>
    <xf numFmtId="0" fontId="66" fillId="0" borderId="0"/>
    <xf numFmtId="0" fontId="69" fillId="0" borderId="0"/>
    <xf numFmtId="0" fontId="68" fillId="0" borderId="0"/>
    <xf numFmtId="0" fontId="75" fillId="0" borderId="0"/>
    <xf numFmtId="0" fontId="76" fillId="0" borderId="0"/>
    <xf numFmtId="0" fontId="73" fillId="0" borderId="0"/>
    <xf numFmtId="0" fontId="76" fillId="0" borderId="0"/>
    <xf numFmtId="0" fontId="73" fillId="0" borderId="0"/>
    <xf numFmtId="0" fontId="71" fillId="0" borderId="0"/>
    <xf numFmtId="4" fontId="63" fillId="0" borderId="0">
      <protection locked="0"/>
    </xf>
    <xf numFmtId="38" fontId="53" fillId="0" borderId="0" applyFont="0" applyFill="0" applyBorder="0" applyAlignment="0" applyProtection="0"/>
    <xf numFmtId="177" fontId="54" fillId="0" borderId="0">
      <protection locked="0"/>
    </xf>
    <xf numFmtId="198" fontId="53" fillId="0" borderId="0" applyFont="0" applyFill="0" applyBorder="0" applyAlignment="0" applyProtection="0"/>
    <xf numFmtId="0" fontId="54" fillId="0" borderId="1" applyFill="0" applyBorder="0" applyAlignment="0"/>
    <xf numFmtId="0" fontId="1" fillId="0" borderId="0" applyFont="0" applyFill="0" applyBorder="0" applyAlignment="0" applyProtection="0"/>
    <xf numFmtId="199" fontId="1" fillId="0" borderId="0"/>
    <xf numFmtId="0" fontId="77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/>
    <xf numFmtId="200" fontId="54" fillId="0" borderId="0">
      <protection locked="0"/>
    </xf>
    <xf numFmtId="3" fontId="79" fillId="0" borderId="3"/>
    <xf numFmtId="0" fontId="1" fillId="0" borderId="0"/>
    <xf numFmtId="0" fontId="1" fillId="0" borderId="0"/>
    <xf numFmtId="0" fontId="5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</cellStyleXfs>
  <cellXfs count="544">
    <xf numFmtId="0" fontId="0" fillId="0" borderId="0" xfId="0"/>
    <xf numFmtId="0" fontId="15" fillId="0" borderId="10" xfId="0" applyFont="1" applyFill="1" applyBorder="1" applyAlignment="1">
      <alignment horizontal="left" vertical="center" shrinkToFit="1"/>
    </xf>
    <xf numFmtId="176" fontId="15" fillId="0" borderId="10" xfId="0" applyNumberFormat="1" applyFont="1" applyFill="1" applyBorder="1" applyAlignment="1">
      <alignment horizontal="left" vertical="center"/>
    </xf>
    <xf numFmtId="193" fontId="15" fillId="0" borderId="10" xfId="0" applyNumberFormat="1" applyFont="1" applyFill="1" applyBorder="1" applyAlignment="1">
      <alignment horizontal="left" vertical="center"/>
    </xf>
    <xf numFmtId="43" fontId="47" fillId="0" borderId="0" xfId="0" applyNumberFormat="1" applyFont="1"/>
    <xf numFmtId="0" fontId="47" fillId="0" borderId="0" xfId="0" applyFont="1"/>
    <xf numFmtId="193" fontId="49" fillId="0" borderId="10" xfId="0" applyNumberFormat="1" applyFont="1" applyFill="1" applyBorder="1" applyAlignment="1">
      <alignment horizontal="right" vertical="center"/>
    </xf>
    <xf numFmtId="182" fontId="49" fillId="7" borderId="10" xfId="0" applyNumberFormat="1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left" vertical="center"/>
    </xf>
    <xf numFmtId="49" fontId="49" fillId="0" borderId="10" xfId="0" applyNumberFormat="1" applyFont="1" applyFill="1" applyBorder="1" applyAlignment="1">
      <alignment horizontal="center" vertical="center" shrinkToFit="1"/>
    </xf>
    <xf numFmtId="0" fontId="52" fillId="0" borderId="10" xfId="0" applyFont="1" applyFill="1" applyBorder="1" applyAlignment="1">
      <alignment horizontal="center" vertical="center"/>
    </xf>
    <xf numFmtId="0" fontId="20" fillId="0" borderId="10" xfId="0" applyNumberFormat="1" applyFont="1" applyFill="1" applyBorder="1" applyAlignment="1" applyProtection="1">
      <alignment horizontal="center" vertical="center"/>
    </xf>
    <xf numFmtId="0" fontId="15" fillId="0" borderId="10" xfId="0" applyFont="1" applyBorder="1" applyAlignment="1">
      <alignment vertical="center" wrapText="1"/>
    </xf>
    <xf numFmtId="0" fontId="0" fillId="0" borderId="10" xfId="0" applyNumberFormat="1" applyBorder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vertical="center" wrapText="1"/>
    </xf>
    <xf numFmtId="0" fontId="51" fillId="0" borderId="0" xfId="0" applyNumberFormat="1" applyFont="1" applyFill="1" applyBorder="1" applyAlignment="1" applyProtection="1">
      <alignment vertical="center"/>
    </xf>
    <xf numFmtId="0" fontId="50" fillId="0" borderId="0" xfId="0" applyNumberFormat="1" applyFont="1" applyFill="1" applyBorder="1" applyAlignment="1" applyProtection="1">
      <alignment vertical="center"/>
    </xf>
    <xf numFmtId="176" fontId="27" fillId="0" borderId="10" xfId="0" applyNumberFormat="1" applyFont="1" applyFill="1" applyBorder="1" applyAlignment="1" applyProtection="1">
      <alignment vertical="center"/>
    </xf>
    <xf numFmtId="0" fontId="27" fillId="0" borderId="10" xfId="0" applyNumberFormat="1" applyFont="1" applyFill="1" applyBorder="1" applyAlignment="1" applyProtection="1">
      <alignment vertical="center"/>
    </xf>
    <xf numFmtId="0" fontId="27" fillId="0" borderId="10" xfId="0" applyNumberFormat="1" applyFont="1" applyFill="1" applyBorder="1" applyAlignment="1" applyProtection="1">
      <alignment horizontal="center" vertical="center"/>
    </xf>
    <xf numFmtId="49" fontId="15" fillId="0" borderId="17" xfId="0" quotePrefix="1" applyNumberFormat="1" applyFont="1" applyFill="1" applyBorder="1" applyAlignment="1" applyProtection="1">
      <alignment horizontal="center" vertical="center"/>
    </xf>
    <xf numFmtId="0" fontId="20" fillId="0" borderId="11" xfId="0" applyFont="1" applyFill="1" applyBorder="1" applyAlignment="1">
      <alignment vertical="center"/>
    </xf>
    <xf numFmtId="0" fontId="20" fillId="0" borderId="11" xfId="0" applyNumberFormat="1" applyFont="1" applyFill="1" applyBorder="1" applyAlignment="1">
      <alignment horizontal="left" vertical="center"/>
    </xf>
    <xf numFmtId="185" fontId="20" fillId="0" borderId="10" xfId="0" applyNumberFormat="1" applyFont="1" applyBorder="1" applyAlignment="1">
      <alignment vertical="center" wrapText="1"/>
    </xf>
    <xf numFmtId="185" fontId="15" fillId="0" borderId="10" xfId="0" applyNumberFormat="1" applyFont="1" applyBorder="1" applyAlignment="1">
      <alignment vertical="center" wrapText="1"/>
    </xf>
    <xf numFmtId="0" fontId="49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vertical="center" shrinkToFit="1"/>
    </xf>
    <xf numFmtId="0" fontId="49" fillId="0" borderId="10" xfId="0" applyFont="1" applyFill="1" applyBorder="1" applyAlignment="1">
      <alignment horizontal="left" vertical="center" shrinkToFit="1"/>
    </xf>
    <xf numFmtId="0" fontId="49" fillId="0" borderId="10" xfId="0" applyNumberFormat="1" applyFont="1" applyFill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left" vertical="center"/>
    </xf>
    <xf numFmtId="0" fontId="49" fillId="0" borderId="10" xfId="0" applyNumberFormat="1" applyFont="1" applyFill="1" applyBorder="1" applyAlignment="1">
      <alignment horizontal="center" vertical="center"/>
    </xf>
    <xf numFmtId="41" fontId="49" fillId="5" borderId="10" xfId="0" applyNumberFormat="1" applyFont="1" applyFill="1" applyBorder="1" applyAlignment="1">
      <alignment horizontal="left" vertical="center" shrinkToFit="1"/>
    </xf>
    <xf numFmtId="0" fontId="41" fillId="0" borderId="0" xfId="0" applyNumberFormat="1" applyFont="1" applyFill="1" applyBorder="1" applyAlignment="1" applyProtection="1">
      <alignment vertical="center"/>
    </xf>
    <xf numFmtId="41" fontId="15" fillId="0" borderId="10" xfId="0" applyNumberFormat="1" applyFont="1" applyBorder="1" applyAlignment="1">
      <alignment vertical="center"/>
    </xf>
    <xf numFmtId="0" fontId="48" fillId="0" borderId="0" xfId="0" applyNumberFormat="1" applyFont="1" applyFill="1" applyBorder="1" applyAlignment="1" applyProtection="1">
      <alignment vertical="center" shrinkToFit="1"/>
    </xf>
    <xf numFmtId="0" fontId="47" fillId="0" borderId="0" xfId="0" applyNumberFormat="1" applyFont="1" applyFill="1" applyBorder="1" applyAlignment="1" applyProtection="1">
      <alignment vertical="center"/>
    </xf>
    <xf numFmtId="0" fontId="46" fillId="0" borderId="0" xfId="0" applyNumberFormat="1" applyFont="1" applyFill="1" applyBorder="1" applyAlignment="1" applyProtection="1">
      <alignment vertical="center"/>
    </xf>
    <xf numFmtId="176" fontId="27" fillId="0" borderId="17" xfId="0" applyNumberFormat="1" applyFont="1" applyFill="1" applyBorder="1" applyAlignment="1" applyProtection="1">
      <alignment vertical="center"/>
    </xf>
    <xf numFmtId="0" fontId="27" fillId="0" borderId="17" xfId="0" applyFont="1" applyBorder="1" applyAlignment="1">
      <alignment vertical="center"/>
    </xf>
    <xf numFmtId="0" fontId="27" fillId="0" borderId="17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Continuous"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176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6" fontId="2" fillId="0" borderId="10" xfId="0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9" fontId="8" fillId="0" borderId="0" xfId="0" applyNumberFormat="1" applyFont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" fillId="2" borderId="16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179" fontId="2" fillId="0" borderId="17" xfId="0" applyNumberFormat="1" applyFont="1" applyBorder="1" applyAlignment="1">
      <alignment vertical="center"/>
    </xf>
    <xf numFmtId="180" fontId="2" fillId="0" borderId="10" xfId="0" applyNumberFormat="1" applyFont="1" applyBorder="1" applyAlignment="1">
      <alignment horizontal="center" vertical="center"/>
    </xf>
    <xf numFmtId="181" fontId="2" fillId="0" borderId="0" xfId="0" applyNumberFormat="1" applyFont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8" fillId="0" borderId="0" xfId="0" applyFont="1" applyAlignment="1">
      <alignment vertical="center" shrinkToFit="1"/>
    </xf>
    <xf numFmtId="0" fontId="2" fillId="0" borderId="10" xfId="0" applyNumberFormat="1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182" fontId="2" fillId="0" borderId="10" xfId="0" applyNumberFormat="1" applyFont="1" applyBorder="1" applyAlignment="1">
      <alignment vertical="center"/>
    </xf>
    <xf numFmtId="0" fontId="20" fillId="0" borderId="10" xfId="0" applyNumberFormat="1" applyFont="1" applyFill="1" applyBorder="1" applyAlignment="1" applyProtection="1">
      <alignment horizontal="left" vertical="center"/>
    </xf>
    <xf numFmtId="0" fontId="20" fillId="0" borderId="10" xfId="0" applyNumberFormat="1" applyFont="1" applyFill="1" applyBorder="1" applyAlignment="1" applyProtection="1">
      <alignment vertical="center"/>
    </xf>
    <xf numFmtId="0" fontId="2" fillId="2" borderId="9" xfId="0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 applyProtection="1">
      <alignment vertical="center"/>
    </xf>
    <xf numFmtId="0" fontId="22" fillId="0" borderId="1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vertical="center" shrinkToFit="1"/>
    </xf>
    <xf numFmtId="0" fontId="23" fillId="0" borderId="0" xfId="0" applyNumberFormat="1" applyFont="1" applyFill="1" applyBorder="1" applyAlignment="1" applyProtection="1">
      <alignment vertical="center" shrinkToFit="1"/>
    </xf>
    <xf numFmtId="0" fontId="25" fillId="0" borderId="0" xfId="0" applyNumberFormat="1" applyFont="1" applyFill="1" applyBorder="1" applyAlignment="1" applyProtection="1">
      <alignment vertical="center"/>
    </xf>
    <xf numFmtId="0" fontId="26" fillId="0" borderId="0" xfId="0" applyNumberFormat="1" applyFont="1" applyFill="1" applyBorder="1" applyAlignment="1" applyProtection="1">
      <alignment vertical="center"/>
    </xf>
    <xf numFmtId="0" fontId="15" fillId="0" borderId="0" xfId="0" applyNumberFormat="1" applyFont="1" applyFill="1" applyBorder="1" applyAlignment="1" applyProtection="1">
      <alignment vertical="center"/>
    </xf>
    <xf numFmtId="0" fontId="15" fillId="0" borderId="0" xfId="0" applyNumberFormat="1" applyFont="1" applyFill="1" applyBorder="1" applyAlignment="1" applyProtection="1">
      <alignment horizontal="center" vertical="center" shrinkToFit="1"/>
    </xf>
    <xf numFmtId="0" fontId="23" fillId="0" borderId="0" xfId="0" applyNumberFormat="1" applyFont="1" applyFill="1" applyBorder="1" applyAlignment="1" applyProtection="1">
      <alignment horizontal="center" vertical="center" shrinkToFit="1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176" fontId="15" fillId="2" borderId="1" xfId="0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vertical="center" shrinkToFit="1"/>
    </xf>
    <xf numFmtId="0" fontId="15" fillId="0" borderId="17" xfId="0" applyNumberFormat="1" applyFont="1" applyFill="1" applyBorder="1" applyAlignment="1" applyProtection="1">
      <alignment horizontal="center" vertical="center"/>
    </xf>
    <xf numFmtId="0" fontId="27" fillId="0" borderId="17" xfId="0" applyNumberFormat="1" applyFont="1" applyFill="1" applyBorder="1" applyAlignment="1" applyProtection="1">
      <alignment vertical="center"/>
    </xf>
    <xf numFmtId="0" fontId="15" fillId="0" borderId="9" xfId="0" applyNumberFormat="1" applyFont="1" applyFill="1" applyBorder="1" applyAlignment="1" applyProtection="1">
      <alignment vertical="center"/>
    </xf>
    <xf numFmtId="0" fontId="15" fillId="0" borderId="9" xfId="0" applyNumberFormat="1" applyFont="1" applyFill="1" applyBorder="1" applyAlignment="1" applyProtection="1">
      <alignment horizontal="center" vertical="center"/>
    </xf>
    <xf numFmtId="176" fontId="27" fillId="0" borderId="9" xfId="0" applyNumberFormat="1" applyFont="1" applyFill="1" applyBorder="1" applyAlignment="1" applyProtection="1">
      <alignment vertical="center"/>
    </xf>
    <xf numFmtId="184" fontId="15" fillId="0" borderId="9" xfId="0" applyNumberFormat="1" applyFont="1" applyFill="1" applyBorder="1" applyAlignment="1" applyProtection="1">
      <alignment horizontal="center" vertical="center"/>
    </xf>
    <xf numFmtId="0" fontId="28" fillId="0" borderId="0" xfId="0" applyNumberFormat="1" applyFont="1" applyFill="1" applyBorder="1" applyAlignment="1" applyProtection="1">
      <alignment vertical="center"/>
    </xf>
    <xf numFmtId="0" fontId="29" fillId="0" borderId="0" xfId="0" applyNumberFormat="1" applyFont="1" applyFill="1" applyBorder="1" applyAlignment="1" applyProtection="1">
      <alignment vertical="center"/>
    </xf>
    <xf numFmtId="0" fontId="27" fillId="0" borderId="0" xfId="0" applyNumberFormat="1" applyFont="1" applyFill="1" applyBorder="1" applyAlignment="1" applyProtection="1">
      <alignment vertical="center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15" fillId="0" borderId="10" xfId="0" applyNumberFormat="1" applyFont="1" applyFill="1" applyBorder="1" applyAlignment="1" applyProtection="1">
      <alignment horizontal="center" vertical="center"/>
    </xf>
    <xf numFmtId="0" fontId="15" fillId="0" borderId="10" xfId="0" applyNumberFormat="1" applyFont="1" applyFill="1" applyBorder="1" applyAlignment="1" applyProtection="1">
      <alignment vertical="center"/>
    </xf>
    <xf numFmtId="176" fontId="15" fillId="0" borderId="10" xfId="0" applyNumberFormat="1" applyFont="1" applyFill="1" applyBorder="1" applyAlignment="1" applyProtection="1">
      <alignment vertical="center"/>
    </xf>
    <xf numFmtId="49" fontId="15" fillId="0" borderId="10" xfId="0" applyNumberFormat="1" applyFont="1" applyFill="1" applyBorder="1" applyAlignment="1" applyProtection="1">
      <alignment horizontal="center" vertical="center"/>
    </xf>
    <xf numFmtId="41" fontId="15" fillId="0" borderId="10" xfId="0" applyNumberFormat="1" applyFont="1" applyBorder="1" applyAlignment="1">
      <alignment vertical="center"/>
    </xf>
    <xf numFmtId="9" fontId="15" fillId="0" borderId="10" xfId="0" applyNumberFormat="1" applyFont="1" applyFill="1" applyBorder="1" applyAlignment="1" applyProtection="1">
      <alignment vertical="center"/>
    </xf>
    <xf numFmtId="176" fontId="15" fillId="0" borderId="10" xfId="0" applyNumberFormat="1" applyFont="1" applyBorder="1" applyAlignment="1">
      <alignment vertical="center"/>
    </xf>
    <xf numFmtId="0" fontId="15" fillId="0" borderId="14" xfId="0" applyNumberFormat="1" applyFont="1" applyFill="1" applyBorder="1" applyAlignment="1" applyProtection="1">
      <alignment horizontal="center" vertical="center"/>
    </xf>
    <xf numFmtId="0" fontId="15" fillId="0" borderId="14" xfId="0" applyNumberFormat="1" applyFont="1" applyFill="1" applyBorder="1" applyAlignment="1" applyProtection="1">
      <alignment vertical="center"/>
    </xf>
    <xf numFmtId="176" fontId="15" fillId="0" borderId="14" xfId="0" applyNumberFormat="1" applyFont="1" applyFill="1" applyBorder="1" applyAlignment="1" applyProtection="1">
      <alignment vertical="center"/>
    </xf>
    <xf numFmtId="49" fontId="15" fillId="0" borderId="14" xfId="0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Fill="1" applyBorder="1" applyAlignment="1" applyProtection="1">
      <alignment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176" fontId="15" fillId="0" borderId="1" xfId="0" applyNumberFormat="1" applyFont="1" applyFill="1" applyBorder="1" applyAlignment="1" applyProtection="1">
      <alignment vertic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15" fillId="0" borderId="9" xfId="0" applyFont="1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176" fontId="15" fillId="0" borderId="9" xfId="0" applyNumberFormat="1" applyFont="1" applyBorder="1" applyAlignment="1">
      <alignment vertical="center"/>
    </xf>
    <xf numFmtId="0" fontId="26" fillId="0" borderId="0" xfId="0" applyFont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49" fontId="15" fillId="0" borderId="10" xfId="0" applyNumberFormat="1" applyFont="1" applyBorder="1" applyAlignment="1">
      <alignment horizontal="center" vertical="center"/>
    </xf>
    <xf numFmtId="9" fontId="15" fillId="0" borderId="10" xfId="0" applyNumberFormat="1" applyFont="1" applyBorder="1" applyAlignment="1">
      <alignment horizontal="center" vertical="center"/>
    </xf>
    <xf numFmtId="0" fontId="15" fillId="0" borderId="17" xfId="0" applyNumberFormat="1" applyFont="1" applyFill="1" applyBorder="1" applyAlignment="1" applyProtection="1">
      <alignment vertical="center"/>
    </xf>
    <xf numFmtId="176" fontId="15" fillId="0" borderId="17" xfId="0" applyNumberFormat="1" applyFont="1" applyFill="1" applyBorder="1" applyAlignment="1" applyProtection="1">
      <alignment vertical="center"/>
    </xf>
    <xf numFmtId="0" fontId="20" fillId="0" borderId="10" xfId="0" applyFont="1" applyFill="1" applyBorder="1" applyAlignment="1">
      <alignment vertical="center"/>
    </xf>
    <xf numFmtId="185" fontId="15" fillId="0" borderId="10" xfId="0" applyNumberFormat="1" applyFont="1" applyBorder="1" applyAlignment="1">
      <alignment vertical="center" wrapText="1"/>
    </xf>
    <xf numFmtId="185" fontId="20" fillId="0" borderId="10" xfId="0" applyNumberFormat="1" applyFont="1" applyBorder="1" applyAlignment="1">
      <alignment vertical="center" wrapText="1"/>
    </xf>
    <xf numFmtId="49" fontId="15" fillId="0" borderId="10" xfId="0" quotePrefix="1" applyNumberFormat="1" applyFont="1" applyFill="1" applyBorder="1" applyAlignment="1" applyProtection="1">
      <alignment horizontal="center" vertical="center"/>
    </xf>
    <xf numFmtId="0" fontId="21" fillId="0" borderId="27" xfId="0" applyNumberFormat="1" applyFont="1" applyFill="1" applyBorder="1" applyAlignment="1" applyProtection="1">
      <alignment horizontal="left" vertical="center"/>
    </xf>
    <xf numFmtId="0" fontId="21" fillId="0" borderId="28" xfId="0" applyNumberFormat="1" applyFont="1" applyFill="1" applyBorder="1" applyAlignment="1" applyProtection="1">
      <alignment vertical="center"/>
    </xf>
    <xf numFmtId="0" fontId="15" fillId="0" borderId="16" xfId="0" applyNumberFormat="1" applyFont="1" applyFill="1" applyBorder="1" applyAlignment="1" applyProtection="1">
      <alignment horizontal="center" vertical="center"/>
    </xf>
    <xf numFmtId="0" fontId="15" fillId="0" borderId="16" xfId="0" applyNumberFormat="1" applyFont="1" applyFill="1" applyBorder="1" applyAlignment="1" applyProtection="1">
      <alignment vertical="center"/>
    </xf>
    <xf numFmtId="176" fontId="15" fillId="0" borderId="16" xfId="0" applyNumberFormat="1" applyFont="1" applyFill="1" applyBorder="1" applyAlignment="1" applyProtection="1">
      <alignment vertical="center"/>
    </xf>
    <xf numFmtId="49" fontId="15" fillId="0" borderId="16" xfId="0" applyNumberFormat="1" applyFont="1" applyFill="1" applyBorder="1" applyAlignment="1" applyProtection="1">
      <alignment horizontal="center" vertical="center"/>
    </xf>
    <xf numFmtId="49" fontId="15" fillId="0" borderId="17" xfId="0" applyNumberFormat="1" applyFont="1" applyFill="1" applyBorder="1" applyAlignment="1" applyProtection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9" fontId="15" fillId="0" borderId="16" xfId="0" applyNumberFormat="1" applyFont="1" applyFill="1" applyBorder="1" applyAlignment="1" applyProtection="1">
      <alignment vertical="center"/>
    </xf>
    <xf numFmtId="0" fontId="15" fillId="0" borderId="17" xfId="0" applyFont="1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41" fontId="15" fillId="0" borderId="17" xfId="0" applyNumberFormat="1" applyFont="1" applyBorder="1" applyAlignment="1">
      <alignment horizontal="center" vertical="center"/>
    </xf>
    <xf numFmtId="41" fontId="15" fillId="0" borderId="17" xfId="0" applyNumberFormat="1" applyFont="1" applyBorder="1" applyAlignment="1">
      <alignment vertical="center"/>
    </xf>
    <xf numFmtId="49" fontId="15" fillId="0" borderId="17" xfId="0" applyNumberFormat="1" applyFont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left" vertical="center"/>
    </xf>
    <xf numFmtId="0" fontId="21" fillId="0" borderId="10" xfId="0" applyFont="1" applyFill="1" applyBorder="1" applyAlignment="1">
      <alignment vertical="center"/>
    </xf>
    <xf numFmtId="186" fontId="15" fillId="0" borderId="10" xfId="0" applyNumberFormat="1" applyFont="1" applyBorder="1" applyAlignment="1">
      <alignment horizontal="center" vertical="center"/>
    </xf>
    <xf numFmtId="3" fontId="19" fillId="6" borderId="29" xfId="0" applyNumberFormat="1" applyFont="1" applyFill="1" applyBorder="1" applyAlignment="1">
      <alignment horizontal="left" vertical="center"/>
    </xf>
    <xf numFmtId="9" fontId="15" fillId="0" borderId="14" xfId="0" applyNumberFormat="1" applyFont="1" applyFill="1" applyBorder="1" applyAlignment="1" applyProtection="1">
      <alignment vertical="center"/>
    </xf>
    <xf numFmtId="0" fontId="15" fillId="0" borderId="0" xfId="0" applyNumberFormat="1" applyFont="1" applyFill="1" applyBorder="1" applyAlignment="1" applyProtection="1"/>
    <xf numFmtId="49" fontId="15" fillId="0" borderId="0" xfId="0" applyNumberFormat="1" applyFont="1" applyFill="1" applyBorder="1" applyAlignment="1" applyProtection="1">
      <alignment horizontal="center" vertical="center"/>
    </xf>
    <xf numFmtId="0" fontId="30" fillId="0" borderId="0" xfId="0" applyFont="1" applyFill="1" applyAlignment="1">
      <alignment vertical="distributed" shrinkToFit="1"/>
    </xf>
    <xf numFmtId="0" fontId="32" fillId="0" borderId="0" xfId="0" applyFont="1" applyFill="1" applyAlignment="1">
      <alignment vertical="distributed"/>
    </xf>
    <xf numFmtId="0" fontId="33" fillId="0" borderId="0" xfId="0" applyFont="1" applyFill="1" applyAlignment="1">
      <alignment vertical="distributed" shrinkToFit="1"/>
    </xf>
    <xf numFmtId="0" fontId="35" fillId="0" borderId="0" xfId="0" applyFont="1" applyFill="1" applyAlignment="1">
      <alignment vertical="distributed"/>
    </xf>
    <xf numFmtId="0" fontId="34" fillId="2" borderId="34" xfId="0" applyFont="1" applyFill="1" applyBorder="1" applyAlignment="1">
      <alignment horizontal="center" vertical="distributed"/>
    </xf>
    <xf numFmtId="0" fontId="35" fillId="0" borderId="36" xfId="0" applyFont="1" applyFill="1" applyBorder="1" applyAlignment="1">
      <alignment vertical="distributed"/>
    </xf>
    <xf numFmtId="49" fontId="35" fillId="0" borderId="29" xfId="0" applyNumberFormat="1" applyFont="1" applyFill="1" applyBorder="1" applyAlignment="1">
      <alignment horizontal="center" vertical="distributed"/>
    </xf>
    <xf numFmtId="37" fontId="35" fillId="0" borderId="29" xfId="0" applyNumberFormat="1" applyFont="1" applyFill="1" applyBorder="1" applyAlignment="1">
      <alignment vertical="distributed"/>
    </xf>
    <xf numFmtId="0" fontId="35" fillId="0" borderId="37" xfId="0" applyFont="1" applyFill="1" applyBorder="1" applyAlignment="1">
      <alignment vertical="distributed"/>
    </xf>
    <xf numFmtId="3" fontId="19" fillId="0" borderId="27" xfId="0" applyNumberFormat="1" applyFont="1" applyFill="1" applyBorder="1" applyAlignment="1">
      <alignment horizontal="left" vertical="center"/>
    </xf>
    <xf numFmtId="3" fontId="2" fillId="0" borderId="28" xfId="0" applyNumberFormat="1" applyFont="1" applyFill="1" applyBorder="1" applyAlignment="1">
      <alignment horizontal="left" vertical="center"/>
    </xf>
    <xf numFmtId="186" fontId="35" fillId="0" borderId="28" xfId="0" applyNumberFormat="1" applyFont="1" applyFill="1" applyBorder="1" applyAlignment="1">
      <alignment vertical="distributed"/>
    </xf>
    <xf numFmtId="0" fontId="35" fillId="0" borderId="28" xfId="0" applyFont="1" applyFill="1" applyBorder="1" applyAlignment="1">
      <alignment horizontal="center" vertical="distributed"/>
    </xf>
    <xf numFmtId="41" fontId="35" fillId="0" borderId="28" xfId="0" applyNumberFormat="1" applyFont="1" applyFill="1" applyBorder="1" applyAlignment="1">
      <alignment vertical="center"/>
    </xf>
    <xf numFmtId="37" fontId="35" fillId="0" borderId="28" xfId="0" applyNumberFormat="1" applyFont="1" applyFill="1" applyBorder="1" applyAlignment="1">
      <alignment vertical="distributed"/>
    </xf>
    <xf numFmtId="0" fontId="35" fillId="0" borderId="38" xfId="0" applyFont="1" applyFill="1" applyBorder="1" applyAlignment="1">
      <alignment vertical="distributed"/>
    </xf>
    <xf numFmtId="0" fontId="35" fillId="0" borderId="27" xfId="0" applyFont="1" applyFill="1" applyBorder="1" applyAlignment="1">
      <alignment vertical="distributed"/>
    </xf>
    <xf numFmtId="49" fontId="35" fillId="0" borderId="28" xfId="0" applyNumberFormat="1" applyFont="1" applyFill="1" applyBorder="1" applyAlignment="1">
      <alignment horizontal="center" vertical="distributed"/>
    </xf>
    <xf numFmtId="188" fontId="35" fillId="0" borderId="28" xfId="0" applyNumberFormat="1" applyFont="1" applyFill="1" applyBorder="1" applyAlignment="1">
      <alignment vertical="distributed"/>
    </xf>
    <xf numFmtId="0" fontId="34" fillId="0" borderId="27" xfId="0" applyFont="1" applyFill="1" applyBorder="1" applyAlignment="1">
      <alignment vertical="distributed"/>
    </xf>
    <xf numFmtId="49" fontId="34" fillId="0" borderId="28" xfId="0" applyNumberFormat="1" applyFont="1" applyFill="1" applyBorder="1" applyAlignment="1">
      <alignment horizontal="center" vertical="distributed"/>
    </xf>
    <xf numFmtId="0" fontId="34" fillId="0" borderId="28" xfId="0" applyFont="1" applyFill="1" applyBorder="1" applyAlignment="1">
      <alignment vertical="distributed"/>
    </xf>
    <xf numFmtId="0" fontId="34" fillId="0" borderId="28" xfId="0" applyFont="1" applyFill="1" applyBorder="1" applyAlignment="1">
      <alignment horizontal="center" vertical="distributed"/>
    </xf>
    <xf numFmtId="37" fontId="34" fillId="0" borderId="28" xfId="0" applyNumberFormat="1" applyFont="1" applyFill="1" applyBorder="1" applyAlignment="1">
      <alignment vertical="distributed"/>
    </xf>
    <xf numFmtId="0" fontId="34" fillId="0" borderId="33" xfId="0" applyFont="1" applyFill="1" applyBorder="1" applyAlignment="1">
      <alignment vertical="distributed"/>
    </xf>
    <xf numFmtId="49" fontId="34" fillId="0" borderId="34" xfId="0" applyNumberFormat="1" applyFont="1" applyFill="1" applyBorder="1" applyAlignment="1">
      <alignment horizontal="center" vertical="distributed"/>
    </xf>
    <xf numFmtId="0" fontId="34" fillId="0" borderId="34" xfId="0" applyFont="1" applyFill="1" applyBorder="1" applyAlignment="1">
      <alignment vertical="distributed"/>
    </xf>
    <xf numFmtId="0" fontId="34" fillId="0" borderId="34" xfId="0" applyFont="1" applyFill="1" applyBorder="1" applyAlignment="1">
      <alignment horizontal="center" vertical="distributed"/>
    </xf>
    <xf numFmtId="37" fontId="34" fillId="0" borderId="34" xfId="0" applyNumberFormat="1" applyFont="1" applyFill="1" applyBorder="1" applyAlignment="1">
      <alignment vertical="distributed"/>
    </xf>
    <xf numFmtId="0" fontId="35" fillId="0" borderId="35" xfId="0" applyFont="1" applyFill="1" applyBorder="1" applyAlignment="1">
      <alignment vertical="distributed"/>
    </xf>
    <xf numFmtId="3" fontId="36" fillId="0" borderId="39" xfId="0" applyNumberFormat="1" applyFont="1" applyBorder="1" applyAlignment="1">
      <alignment horizontal="left" vertical="center"/>
    </xf>
    <xf numFmtId="0" fontId="33" fillId="0" borderId="0" xfId="0" applyFont="1" applyFill="1" applyAlignment="1">
      <alignment shrinkToFit="1"/>
    </xf>
    <xf numFmtId="0" fontId="35" fillId="0" borderId="0" xfId="0" applyFont="1" applyFill="1"/>
    <xf numFmtId="0" fontId="35" fillId="0" borderId="0" xfId="0" applyFont="1" applyFill="1" applyBorder="1" applyAlignment="1">
      <alignment vertical="center"/>
    </xf>
    <xf numFmtId="186" fontId="34" fillId="0" borderId="0" xfId="0" applyNumberFormat="1" applyFont="1" applyFill="1" applyBorder="1" applyAlignment="1">
      <alignment vertical="center"/>
    </xf>
    <xf numFmtId="189" fontId="34" fillId="0" borderId="0" xfId="0" applyNumberFormat="1" applyFont="1" applyFill="1" applyBorder="1" applyAlignment="1">
      <alignment vertical="center"/>
    </xf>
    <xf numFmtId="176" fontId="35" fillId="0" borderId="0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left" vertical="center"/>
    </xf>
    <xf numFmtId="0" fontId="37" fillId="0" borderId="0" xfId="0" applyFont="1" applyFill="1" applyBorder="1" applyAlignment="1">
      <alignment vertical="center"/>
    </xf>
    <xf numFmtId="3" fontId="2" fillId="2" borderId="25" xfId="0" applyNumberFormat="1" applyFont="1" applyFill="1" applyBorder="1" applyAlignment="1">
      <alignment horizontal="centerContinuous" vertical="center"/>
    </xf>
    <xf numFmtId="3" fontId="2" fillId="2" borderId="41" xfId="0" applyNumberFormat="1" applyFont="1" applyFill="1" applyBorder="1" applyAlignment="1">
      <alignment horizontal="centerContinuous" vertical="center"/>
    </xf>
    <xf numFmtId="3" fontId="2" fillId="2" borderId="34" xfId="0" applyNumberFormat="1" applyFont="1" applyFill="1" applyBorder="1" applyAlignment="1">
      <alignment horizontal="center" vertical="center"/>
    </xf>
    <xf numFmtId="49" fontId="2" fillId="2" borderId="34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3" fontId="2" fillId="0" borderId="0" xfId="0" applyNumberFormat="1" applyFont="1" applyFill="1" applyAlignment="1">
      <alignment vertical="center"/>
    </xf>
    <xf numFmtId="3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2" fillId="0" borderId="0" xfId="0" applyNumberFormat="1" applyFont="1" applyFill="1" applyBorder="1" applyAlignment="1" applyProtection="1">
      <alignment vertical="center"/>
    </xf>
    <xf numFmtId="0" fontId="22" fillId="0" borderId="0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0" fontId="22" fillId="8" borderId="1" xfId="0" applyNumberFormat="1" applyFont="1" applyFill="1" applyBorder="1" applyAlignment="1" applyProtection="1">
      <alignment horizontal="center" vertical="center"/>
    </xf>
    <xf numFmtId="0" fontId="22" fillId="0" borderId="1" xfId="0" applyNumberFormat="1" applyFont="1" applyFill="1" applyBorder="1" applyAlignment="1" applyProtection="1">
      <alignment horizontal="center" vertical="center"/>
    </xf>
    <xf numFmtId="176" fontId="22" fillId="0" borderId="1" xfId="0" applyNumberFormat="1" applyFont="1" applyFill="1" applyBorder="1" applyAlignment="1" applyProtection="1">
      <alignment horizontal="center" vertical="center"/>
    </xf>
    <xf numFmtId="176" fontId="22" fillId="8" borderId="1" xfId="0" applyNumberFormat="1" applyFont="1" applyFill="1" applyBorder="1" applyAlignment="1" applyProtection="1">
      <alignment horizontal="center" vertical="center"/>
    </xf>
    <xf numFmtId="0" fontId="42" fillId="0" borderId="0" xfId="0" applyFont="1" applyAlignment="1">
      <alignment horizontal="right" vertical="center" shrinkToFit="1"/>
    </xf>
    <xf numFmtId="176" fontId="0" fillId="0" borderId="0" xfId="0" applyNumberForma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78" fontId="43" fillId="2" borderId="42" xfId="0" applyNumberFormat="1" applyFont="1" applyFill="1" applyBorder="1" applyAlignment="1">
      <alignment horizontal="center" vertical="center" wrapText="1"/>
    </xf>
    <xf numFmtId="178" fontId="43" fillId="2" borderId="43" xfId="0" applyNumberFormat="1" applyFont="1" applyFill="1" applyBorder="1" applyAlignment="1">
      <alignment horizontal="center" vertical="center" wrapText="1"/>
    </xf>
    <xf numFmtId="178" fontId="43" fillId="2" borderId="43" xfId="0" applyNumberFormat="1" applyFont="1" applyFill="1" applyBorder="1" applyAlignment="1">
      <alignment horizontal="center" vertical="center" shrinkToFit="1"/>
    </xf>
    <xf numFmtId="178" fontId="43" fillId="2" borderId="44" xfId="0" applyNumberFormat="1" applyFont="1" applyFill="1" applyBorder="1" applyAlignment="1">
      <alignment horizontal="center" vertical="center" shrinkToFit="1"/>
    </xf>
    <xf numFmtId="176" fontId="2" fillId="0" borderId="17" xfId="0" applyNumberFormat="1" applyFont="1" applyBorder="1" applyAlignment="1">
      <alignment horizontal="center" vertical="center"/>
    </xf>
    <xf numFmtId="178" fontId="43" fillId="0" borderId="45" xfId="0" applyNumberFormat="1" applyFont="1" applyFill="1" applyBorder="1" applyAlignment="1">
      <alignment horizontal="center" vertical="center" shrinkToFit="1"/>
    </xf>
    <xf numFmtId="178" fontId="43" fillId="0" borderId="46" xfId="0" applyNumberFormat="1" applyFont="1" applyFill="1" applyBorder="1" applyAlignment="1">
      <alignment horizontal="center" vertical="center" wrapText="1"/>
    </xf>
    <xf numFmtId="182" fontId="43" fillId="0" borderId="46" xfId="0" applyNumberFormat="1" applyFont="1" applyFill="1" applyBorder="1" applyAlignment="1">
      <alignment horizontal="center" vertical="center" shrinkToFit="1"/>
    </xf>
    <xf numFmtId="182" fontId="43" fillId="0" borderId="46" xfId="0" applyNumberFormat="1" applyFont="1" applyFill="1" applyBorder="1" applyAlignment="1">
      <alignment horizontal="center" vertical="center"/>
    </xf>
    <xf numFmtId="182" fontId="43" fillId="0" borderId="47" xfId="0" applyNumberFormat="1" applyFont="1" applyFill="1" applyBorder="1" applyAlignment="1">
      <alignment horizontal="center" vertical="center" shrinkToFit="1"/>
    </xf>
    <xf numFmtId="176" fontId="2" fillId="0" borderId="10" xfId="0" applyNumberFormat="1" applyFont="1" applyBorder="1" applyAlignment="1">
      <alignment horizontal="center" vertical="center"/>
    </xf>
    <xf numFmtId="178" fontId="43" fillId="0" borderId="45" xfId="0" applyNumberFormat="1" applyFont="1" applyFill="1" applyBorder="1" applyAlignment="1">
      <alignment horizontal="center" vertical="center" wrapText="1"/>
    </xf>
    <xf numFmtId="176" fontId="2" fillId="0" borderId="16" xfId="0" applyNumberFormat="1" applyFont="1" applyBorder="1" applyAlignment="1">
      <alignment horizontal="center" vertical="center"/>
    </xf>
    <xf numFmtId="182" fontId="43" fillId="0" borderId="46" xfId="0" applyNumberFormat="1" applyFont="1" applyFill="1" applyBorder="1" applyAlignment="1">
      <alignment horizontal="center" vertical="center" wrapText="1"/>
    </xf>
    <xf numFmtId="182" fontId="43" fillId="0" borderId="47" xfId="0" applyNumberFormat="1" applyFont="1" applyFill="1" applyBorder="1" applyAlignment="1">
      <alignment horizontal="center" vertical="center" wrapText="1"/>
    </xf>
    <xf numFmtId="178" fontId="43" fillId="0" borderId="48" xfId="0" applyNumberFormat="1" applyFont="1" applyFill="1" applyBorder="1" applyAlignment="1">
      <alignment horizontal="center" vertical="center" shrinkToFit="1"/>
    </xf>
    <xf numFmtId="178" fontId="43" fillId="0" borderId="49" xfId="0" applyNumberFormat="1" applyFont="1" applyFill="1" applyBorder="1" applyAlignment="1">
      <alignment horizontal="center" vertical="center" wrapText="1"/>
    </xf>
    <xf numFmtId="182" fontId="43" fillId="0" borderId="49" xfId="0" applyNumberFormat="1" applyFont="1" applyFill="1" applyBorder="1" applyAlignment="1">
      <alignment horizontal="center" vertical="center" shrinkToFit="1"/>
    </xf>
    <xf numFmtId="182" fontId="43" fillId="0" borderId="50" xfId="0" applyNumberFormat="1" applyFont="1" applyFill="1" applyBorder="1" applyAlignment="1">
      <alignment horizontal="center" vertical="center" shrinkToFit="1"/>
    </xf>
    <xf numFmtId="0" fontId="20" fillId="11" borderId="6" xfId="0" applyFont="1" applyFill="1" applyBorder="1" applyAlignment="1">
      <alignment horizontal="centerContinuous" vertical="center"/>
    </xf>
    <xf numFmtId="0" fontId="15" fillId="11" borderId="8" xfId="0" applyFont="1" applyFill="1" applyBorder="1" applyAlignment="1">
      <alignment horizontal="centerContinuous" vertical="center"/>
    </xf>
    <xf numFmtId="191" fontId="15" fillId="11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/>
    <xf numFmtId="0" fontId="15" fillId="0" borderId="10" xfId="0" applyFont="1" applyBorder="1" applyAlignment="1">
      <alignment horizontal="left" vertical="center"/>
    </xf>
    <xf numFmtId="0" fontId="15" fillId="12" borderId="1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left" vertical="center"/>
    </xf>
    <xf numFmtId="0" fontId="15" fillId="0" borderId="10" xfId="0" applyFont="1" applyFill="1" applyBorder="1" applyAlignment="1" applyProtection="1">
      <alignment horizontal="left" vertical="center"/>
      <protection locked="0"/>
    </xf>
    <xf numFmtId="0" fontId="15" fillId="0" borderId="16" xfId="0" applyFont="1" applyFill="1" applyBorder="1" applyAlignment="1">
      <alignment horizontal="left" vertical="center"/>
    </xf>
    <xf numFmtId="0" fontId="15" fillId="12" borderId="16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7" fillId="0" borderId="11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left" vertical="center" inden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7" fillId="0" borderId="1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17" fillId="0" borderId="11" xfId="0" applyFont="1" applyFill="1" applyBorder="1" applyAlignment="1">
      <alignment horizontal="left" vertical="center" indent="1"/>
    </xf>
    <xf numFmtId="192" fontId="2" fillId="0" borderId="10" xfId="0" applyNumberFormat="1" applyFont="1" applyBorder="1" applyAlignment="1">
      <alignment vertical="center"/>
    </xf>
    <xf numFmtId="192" fontId="2" fillId="0" borderId="17" xfId="0" applyNumberFormat="1" applyFont="1" applyBorder="1" applyAlignment="1">
      <alignment vertical="center"/>
    </xf>
    <xf numFmtId="192" fontId="2" fillId="0" borderId="16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/>
    <xf numFmtId="176" fontId="15" fillId="0" borderId="9" xfId="0" applyNumberFormat="1" applyFont="1" applyFill="1" applyBorder="1" applyAlignment="1" applyProtection="1">
      <alignment vertical="center"/>
    </xf>
    <xf numFmtId="49" fontId="15" fillId="0" borderId="9" xfId="0" applyNumberFormat="1" applyFont="1" applyFill="1" applyBorder="1" applyAlignment="1" applyProtection="1">
      <alignment horizontal="center" vertical="center"/>
    </xf>
    <xf numFmtId="0" fontId="27" fillId="0" borderId="9" xfId="0" applyNumberFormat="1" applyFont="1" applyFill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3" fontId="2" fillId="2" borderId="34" xfId="0" applyNumberFormat="1" applyFont="1" applyFill="1" applyBorder="1" applyAlignment="1">
      <alignment horizontal="center" vertical="center"/>
    </xf>
    <xf numFmtId="0" fontId="49" fillId="5" borderId="10" xfId="0" applyNumberFormat="1" applyFont="1" applyFill="1" applyBorder="1" applyAlignment="1">
      <alignment horizontal="left" vertical="center" shrinkToFit="1"/>
    </xf>
    <xf numFmtId="0" fontId="15" fillId="0" borderId="10" xfId="0" applyNumberFormat="1" applyFont="1" applyFill="1" applyBorder="1" applyAlignment="1">
      <alignment horizontal="left" vertical="center"/>
    </xf>
    <xf numFmtId="0" fontId="21" fillId="0" borderId="10" xfId="0" applyNumberFormat="1" applyFont="1" applyFill="1" applyBorder="1" applyAlignment="1" applyProtection="1">
      <alignment horizontal="left" vertical="center"/>
    </xf>
    <xf numFmtId="0" fontId="15" fillId="5" borderId="10" xfId="0" applyNumberFormat="1" applyFont="1" applyFill="1" applyBorder="1" applyAlignment="1">
      <alignment vertical="center" shrinkToFit="1"/>
    </xf>
    <xf numFmtId="0" fontId="21" fillId="0" borderId="10" xfId="0" applyNumberFormat="1" applyFont="1" applyFill="1" applyBorder="1" applyAlignment="1" applyProtection="1">
      <alignment vertical="center"/>
    </xf>
    <xf numFmtId="0" fontId="20" fillId="0" borderId="10" xfId="0" applyNumberFormat="1" applyFont="1" applyFill="1" applyBorder="1" applyAlignment="1">
      <alignment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54" xfId="0" applyFont="1" applyFill="1" applyBorder="1" applyAlignment="1" applyProtection="1">
      <alignment horizontal="left" vertical="center"/>
    </xf>
    <xf numFmtId="0" fontId="2" fillId="0" borderId="54" xfId="0" applyNumberFormat="1" applyFont="1" applyFill="1" applyBorder="1" applyAlignment="1" applyProtection="1">
      <alignment vertical="center"/>
    </xf>
    <xf numFmtId="0" fontId="21" fillId="0" borderId="9" xfId="0" applyNumberFormat="1" applyFont="1" applyFill="1" applyBorder="1" applyAlignment="1" applyProtection="1">
      <alignment horizontal="left" vertical="center"/>
    </xf>
    <xf numFmtId="0" fontId="21" fillId="0" borderId="9" xfId="0" applyFont="1" applyBorder="1" applyAlignment="1">
      <alignment vertical="center"/>
    </xf>
    <xf numFmtId="0" fontId="21" fillId="0" borderId="10" xfId="0" applyFont="1" applyBorder="1" applyAlignment="1">
      <alignment vertical="center"/>
    </xf>
    <xf numFmtId="49" fontId="21" fillId="0" borderId="10" xfId="0" applyNumberFormat="1" applyFont="1" applyBorder="1" applyAlignment="1">
      <alignment vertical="center"/>
    </xf>
    <xf numFmtId="0" fontId="15" fillId="5" borderId="10" xfId="0" applyNumberFormat="1" applyFont="1" applyFill="1" applyBorder="1" applyAlignment="1">
      <alignment horizontal="left" vertical="center" shrinkToFit="1"/>
    </xf>
    <xf numFmtId="49" fontId="2" fillId="0" borderId="10" xfId="0" applyNumberFormat="1" applyFont="1" applyBorder="1" applyAlignment="1">
      <alignment vertical="center"/>
    </xf>
    <xf numFmtId="194" fontId="2" fillId="0" borderId="0" xfId="0" applyNumberFormat="1" applyFont="1" applyAlignment="1">
      <alignment horizontal="center" vertical="center"/>
    </xf>
    <xf numFmtId="19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vertical="center"/>
    </xf>
    <xf numFmtId="0" fontId="27" fillId="0" borderId="9" xfId="0" applyNumberFormat="1" applyFont="1" applyFill="1" applyBorder="1" applyAlignment="1" applyProtection="1">
      <alignment horizontal="center" vertical="center"/>
    </xf>
    <xf numFmtId="49" fontId="15" fillId="0" borderId="10" xfId="0" applyNumberFormat="1" applyFont="1" applyBorder="1" applyAlignment="1" applyProtection="1">
      <alignment horizontal="left" vertical="center"/>
      <protection locked="0"/>
    </xf>
    <xf numFmtId="49" fontId="15" fillId="0" borderId="10" xfId="0" applyNumberFormat="1" applyFont="1" applyBorder="1" applyAlignment="1" applyProtection="1">
      <alignment horizontal="center" vertical="center"/>
      <protection locked="0"/>
    </xf>
    <xf numFmtId="49" fontId="15" fillId="0" borderId="10" xfId="0" applyNumberFormat="1" applyFont="1" applyBorder="1" applyAlignment="1" applyProtection="1">
      <alignment horizontal="right" vertical="center"/>
      <protection locked="0"/>
    </xf>
    <xf numFmtId="0" fontId="15" fillId="0" borderId="10" xfId="0" applyFont="1" applyFill="1" applyBorder="1" applyAlignment="1" applyProtection="1">
      <alignment vertical="center"/>
    </xf>
    <xf numFmtId="49" fontId="47" fillId="0" borderId="1" xfId="0" applyNumberFormat="1" applyFont="1" applyBorder="1" applyAlignment="1" applyProtection="1">
      <alignment horizontal="left" vertical="center"/>
      <protection locked="0"/>
    </xf>
    <xf numFmtId="0" fontId="15" fillId="0" borderId="10" xfId="0" applyNumberFormat="1" applyFont="1" applyBorder="1" applyAlignment="1" applyProtection="1">
      <alignment horizontal="right" vertical="center"/>
      <protection locked="0"/>
    </xf>
    <xf numFmtId="41" fontId="15" fillId="0" borderId="10" xfId="0" applyNumberFormat="1" applyFont="1" applyBorder="1" applyAlignment="1">
      <alignment vertical="center"/>
    </xf>
    <xf numFmtId="0" fontId="27" fillId="0" borderId="10" xfId="0" applyNumberFormat="1" applyFont="1" applyFill="1" applyBorder="1" applyAlignment="1" applyProtection="1">
      <alignment horizontal="left" vertical="center"/>
      <protection locked="0"/>
    </xf>
    <xf numFmtId="49" fontId="15" fillId="0" borderId="10" xfId="0" applyNumberFormat="1" applyFont="1" applyBorder="1" applyAlignment="1" applyProtection="1">
      <alignment horizontal="left" vertical="center"/>
      <protection locked="0"/>
    </xf>
    <xf numFmtId="0" fontId="15" fillId="0" borderId="10" xfId="0" applyNumberFormat="1" applyFont="1" applyFill="1" applyBorder="1" applyAlignment="1" applyProtection="1">
      <alignment horizontal="left" vertical="center"/>
      <protection locked="0"/>
    </xf>
    <xf numFmtId="49" fontId="80" fillId="0" borderId="10" xfId="0" applyNumberFormat="1" applyFont="1" applyBorder="1" applyAlignment="1" applyProtection="1">
      <alignment horizontal="center" vertical="center"/>
      <protection locked="0"/>
    </xf>
    <xf numFmtId="179" fontId="20" fillId="0" borderId="10" xfId="0" applyNumberFormat="1" applyFont="1" applyBorder="1" applyAlignment="1">
      <alignment vertical="center" wrapText="1"/>
    </xf>
    <xf numFmtId="0" fontId="15" fillId="0" borderId="11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41" fillId="0" borderId="10" xfId="0" applyFont="1" applyFill="1" applyBorder="1" applyAlignment="1">
      <alignment vertical="center"/>
    </xf>
    <xf numFmtId="0" fontId="17" fillId="0" borderId="11" xfId="0" applyFont="1" applyFill="1" applyBorder="1" applyAlignment="1">
      <alignment horizontal="left" vertical="center"/>
    </xf>
    <xf numFmtId="0" fontId="15" fillId="0" borderId="10" xfId="0" quotePrefix="1" applyFont="1" applyFill="1" applyBorder="1" applyAlignment="1">
      <alignment horizontal="right" vertical="center"/>
    </xf>
    <xf numFmtId="0" fontId="81" fillId="0" borderId="0" xfId="0" applyFont="1" applyBorder="1" applyAlignment="1">
      <alignment horizontal="left" vertical="center"/>
    </xf>
    <xf numFmtId="0" fontId="15" fillId="2" borderId="9" xfId="0" applyFont="1" applyFill="1" applyBorder="1" applyAlignment="1">
      <alignment horizontal="centerContinuous" vertical="center" wrapText="1"/>
    </xf>
    <xf numFmtId="0" fontId="16" fillId="2" borderId="9" xfId="0" applyFont="1" applyFill="1" applyBorder="1" applyAlignment="1">
      <alignment horizontal="centerContinuous" vertical="center"/>
    </xf>
    <xf numFmtId="0" fontId="16" fillId="2" borderId="23" xfId="0" applyFont="1" applyFill="1" applyBorder="1" applyAlignment="1">
      <alignment horizontal="centerContinuous" vertical="center"/>
    </xf>
    <xf numFmtId="0" fontId="16" fillId="2" borderId="24" xfId="0" applyFont="1" applyFill="1" applyBorder="1" applyAlignment="1">
      <alignment horizontal="centerContinuous" vertical="center"/>
    </xf>
    <xf numFmtId="0" fontId="16" fillId="2" borderId="25" xfId="0" applyFont="1" applyFill="1" applyBorder="1" applyAlignment="1">
      <alignment horizontal="centerContinuous" vertical="center"/>
    </xf>
    <xf numFmtId="0" fontId="2" fillId="2" borderId="23" xfId="0" applyFont="1" applyFill="1" applyBorder="1" applyAlignment="1">
      <alignment horizontal="centerContinuous" vertical="center"/>
    </xf>
    <xf numFmtId="0" fontId="2" fillId="2" borderId="24" xfId="0" applyFont="1" applyFill="1" applyBorder="1" applyAlignment="1">
      <alignment horizontal="centerContinuous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vertical="center"/>
    </xf>
    <xf numFmtId="0" fontId="15" fillId="9" borderId="9" xfId="0" applyFont="1" applyFill="1" applyBorder="1" applyAlignment="1">
      <alignment horizontal="centerContinuous" vertical="center"/>
    </xf>
    <xf numFmtId="0" fontId="15" fillId="9" borderId="9" xfId="0" applyFont="1" applyFill="1" applyBorder="1" applyAlignment="1">
      <alignment horizontal="centerContinuous" vertical="center" wrapText="1"/>
    </xf>
    <xf numFmtId="0" fontId="15" fillId="9" borderId="10" xfId="0" applyFont="1" applyFill="1" applyBorder="1" applyAlignment="1">
      <alignment horizontal="center" vertical="center"/>
    </xf>
    <xf numFmtId="0" fontId="15" fillId="9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82" fontId="2" fillId="0" borderId="9" xfId="0" applyNumberFormat="1" applyFont="1" applyBorder="1" applyAlignment="1">
      <alignment horizontal="right" vertical="center"/>
    </xf>
    <xf numFmtId="182" fontId="2" fillId="0" borderId="9" xfId="0" applyNumberFormat="1" applyFont="1" applyBorder="1" applyAlignment="1">
      <alignment vertical="center"/>
    </xf>
    <xf numFmtId="194" fontId="2" fillId="0" borderId="9" xfId="0" applyNumberFormat="1" applyFont="1" applyBorder="1" applyAlignment="1">
      <alignment horizontal="center" vertical="center"/>
    </xf>
    <xf numFmtId="182" fontId="2" fillId="0" borderId="10" xfId="0" applyNumberFormat="1" applyFont="1" applyBorder="1" applyAlignment="1">
      <alignment horizontal="right" vertical="center"/>
    </xf>
    <xf numFmtId="194" fontId="2" fillId="0" borderId="10" xfId="0" applyNumberFormat="1" applyFont="1" applyBorder="1" applyAlignment="1">
      <alignment horizontal="center" vertical="center"/>
    </xf>
    <xf numFmtId="182" fontId="2" fillId="0" borderId="16" xfId="0" applyNumberFormat="1" applyFont="1" applyBorder="1" applyAlignment="1">
      <alignment horizontal="right" vertical="center"/>
    </xf>
    <xf numFmtId="182" fontId="2" fillId="0" borderId="16" xfId="0" applyNumberFormat="1" applyFont="1" applyBorder="1" applyAlignment="1">
      <alignment vertical="center"/>
    </xf>
    <xf numFmtId="194" fontId="2" fillId="0" borderId="16" xfId="0" applyNumberFormat="1" applyFont="1" applyBorder="1" applyAlignment="1">
      <alignment horizontal="center" vertical="center"/>
    </xf>
    <xf numFmtId="0" fontId="41" fillId="0" borderId="9" xfId="0" applyFont="1" applyFill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17" fillId="0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7" fillId="0" borderId="55" xfId="0" applyNumberFormat="1" applyFont="1" applyFill="1" applyBorder="1" applyAlignment="1" applyProtection="1">
      <alignment vertical="center"/>
    </xf>
    <xf numFmtId="0" fontId="15" fillId="0" borderId="55" xfId="0" applyFont="1" applyBorder="1" applyAlignment="1">
      <alignment vertical="center"/>
    </xf>
    <xf numFmtId="0" fontId="0" fillId="0" borderId="10" xfId="0" applyNumberFormat="1" applyFill="1" applyBorder="1" applyAlignment="1" applyProtection="1">
      <alignment vertical="center"/>
    </xf>
    <xf numFmtId="201" fontId="15" fillId="0" borderId="10" xfId="0" applyNumberFormat="1" applyFont="1" applyFill="1" applyBorder="1" applyAlignment="1" applyProtection="1">
      <alignment horizontal="center" vertical="center"/>
    </xf>
    <xf numFmtId="0" fontId="20" fillId="4" borderId="9" xfId="0" applyFont="1" applyFill="1" applyBorder="1" applyAlignment="1">
      <alignment horizontal="centerContinuous" vertical="center"/>
    </xf>
    <xf numFmtId="0" fontId="20" fillId="4" borderId="16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0" fillId="0" borderId="0" xfId="0" applyFont="1" applyAlignment="1"/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/>
    <xf numFmtId="0" fontId="0" fillId="0" borderId="10" xfId="0" applyFont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0" fillId="0" borderId="0" xfId="0" applyFont="1" applyAlignment="1"/>
    <xf numFmtId="0" fontId="15" fillId="0" borderId="10" xfId="0" applyFont="1" applyBorder="1" applyAlignment="1">
      <alignment horizontal="center" vertical="center"/>
    </xf>
    <xf numFmtId="0" fontId="15" fillId="0" borderId="10" xfId="0" applyFont="1" applyBorder="1" applyAlignment="1"/>
    <xf numFmtId="0" fontId="15" fillId="0" borderId="10" xfId="0" applyFont="1" applyFill="1" applyBorder="1" applyAlignment="1">
      <alignment horizontal="center" vertical="center"/>
    </xf>
    <xf numFmtId="0" fontId="15" fillId="0" borderId="10" xfId="0" applyFont="1" applyFill="1" applyBorder="1" applyAlignment="1"/>
    <xf numFmtId="0" fontId="45" fillId="0" borderId="10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/>
    <xf numFmtId="0" fontId="0" fillId="0" borderId="57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2" fillId="0" borderId="16" xfId="0" applyNumberFormat="1" applyFont="1" applyFill="1" applyBorder="1" applyAlignment="1" applyProtection="1">
      <alignment vertical="center"/>
    </xf>
    <xf numFmtId="0" fontId="22" fillId="0" borderId="16" xfId="0" applyNumberFormat="1" applyFont="1" applyFill="1" applyBorder="1" applyAlignment="1" applyProtection="1">
      <alignment horizontal="center" vertical="center"/>
    </xf>
    <xf numFmtId="176" fontId="2" fillId="0" borderId="16" xfId="0" applyNumberFormat="1" applyFont="1" applyBorder="1" applyAlignment="1">
      <alignment vertical="center"/>
    </xf>
    <xf numFmtId="0" fontId="82" fillId="0" borderId="17" xfId="0" applyFont="1" applyBorder="1"/>
    <xf numFmtId="0" fontId="23" fillId="0" borderId="10" xfId="0" applyFont="1" applyFill="1" applyBorder="1" applyAlignment="1">
      <alignment horizontal="left" vertical="center"/>
    </xf>
    <xf numFmtId="0" fontId="23" fillId="12" borderId="10" xfId="0" applyFont="1" applyFill="1" applyBorder="1" applyAlignment="1">
      <alignment horizontal="center" vertical="center"/>
    </xf>
    <xf numFmtId="0" fontId="82" fillId="0" borderId="10" xfId="0" applyFont="1" applyBorder="1" applyAlignment="1">
      <alignment horizontal="center" vertical="center"/>
    </xf>
    <xf numFmtId="0" fontId="82" fillId="0" borderId="10" xfId="0" applyFont="1" applyBorder="1" applyAlignment="1"/>
    <xf numFmtId="0" fontId="82" fillId="0" borderId="56" xfId="0" applyFont="1" applyFill="1" applyBorder="1" applyAlignment="1">
      <alignment horizontal="center" vertical="center"/>
    </xf>
    <xf numFmtId="0" fontId="82" fillId="0" borderId="0" xfId="0" applyFont="1" applyAlignment="1"/>
    <xf numFmtId="0" fontId="82" fillId="0" borderId="0" xfId="0" applyFont="1"/>
    <xf numFmtId="0" fontId="81" fillId="0" borderId="0" xfId="0" applyFont="1" applyBorder="1" applyAlignment="1">
      <alignment horizontal="center" vertical="center"/>
    </xf>
    <xf numFmtId="0" fontId="83" fillId="0" borderId="0" xfId="0" applyFont="1" applyBorder="1" applyAlignment="1">
      <alignment horizontal="center"/>
    </xf>
    <xf numFmtId="0" fontId="83" fillId="0" borderId="0" xfId="0" applyFont="1" applyBorder="1" applyAlignment="1"/>
    <xf numFmtId="0" fontId="83" fillId="0" borderId="0" xfId="0" applyFont="1" applyFill="1" applyBorder="1" applyAlignme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6" xfId="0" applyNumberFormat="1" applyFont="1" applyBorder="1" applyAlignment="1">
      <alignment vertical="center"/>
    </xf>
    <xf numFmtId="0" fontId="15" fillId="4" borderId="12" xfId="0" applyFont="1" applyFill="1" applyBorder="1" applyAlignment="1">
      <alignment horizontal="center"/>
    </xf>
    <xf numFmtId="0" fontId="15" fillId="4" borderId="13" xfId="0" applyFont="1" applyFill="1" applyBorder="1" applyAlignment="1"/>
    <xf numFmtId="0" fontId="15" fillId="4" borderId="14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182" fontId="2" fillId="0" borderId="0" xfId="0" applyNumberFormat="1" applyFont="1" applyAlignment="1">
      <alignment vertical="center"/>
    </xf>
    <xf numFmtId="182" fontId="2" fillId="2" borderId="1" xfId="0" applyNumberFormat="1" applyFont="1" applyFill="1" applyBorder="1" applyAlignment="1">
      <alignment horizontal="center" vertical="center"/>
    </xf>
    <xf numFmtId="182" fontId="2" fillId="0" borderId="10" xfId="0" applyNumberFormat="1" applyFont="1" applyBorder="1" applyAlignment="1">
      <alignment horizontal="center" vertical="center"/>
    </xf>
    <xf numFmtId="182" fontId="15" fillId="0" borderId="10" xfId="0" applyNumberFormat="1" applyFont="1" applyFill="1" applyBorder="1" applyAlignment="1">
      <alignment vertical="center"/>
    </xf>
    <xf numFmtId="49" fontId="21" fillId="0" borderId="9" xfId="0" applyNumberFormat="1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49" fontId="21" fillId="7" borderId="10" xfId="0" applyNumberFormat="1" applyFont="1" applyFill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182" fontId="21" fillId="0" borderId="9" xfId="0" applyNumberFormat="1" applyFont="1" applyFill="1" applyBorder="1" applyAlignment="1" applyProtection="1">
      <alignment vertical="center"/>
    </xf>
    <xf numFmtId="182" fontId="21" fillId="0" borderId="9" xfId="0" applyNumberFormat="1" applyFont="1" applyFill="1" applyBorder="1" applyAlignment="1" applyProtection="1">
      <alignment vertical="center" shrinkToFit="1"/>
    </xf>
    <xf numFmtId="182" fontId="21" fillId="0" borderId="10" xfId="0" applyNumberFormat="1" applyFont="1" applyFill="1" applyBorder="1" applyAlignment="1" applyProtection="1">
      <alignment vertical="center"/>
    </xf>
    <xf numFmtId="182" fontId="21" fillId="0" borderId="10" xfId="0" applyNumberFormat="1" applyFont="1" applyFill="1" applyBorder="1" applyAlignment="1" applyProtection="1">
      <alignment vertical="center" shrinkToFit="1"/>
    </xf>
    <xf numFmtId="182" fontId="20" fillId="0" borderId="10" xfId="0" applyNumberFormat="1" applyFont="1" applyFill="1" applyBorder="1" applyAlignment="1">
      <alignment vertical="center"/>
    </xf>
    <xf numFmtId="182" fontId="20" fillId="0" borderId="10" xfId="0" applyNumberFormat="1" applyFont="1" applyBorder="1" applyAlignment="1">
      <alignment vertical="center"/>
    </xf>
    <xf numFmtId="182" fontId="20" fillId="0" borderId="10" xfId="0" applyNumberFormat="1" applyFont="1" applyBorder="1" applyAlignment="1">
      <alignment vertical="center" wrapText="1"/>
    </xf>
    <xf numFmtId="182" fontId="2" fillId="0" borderId="10" xfId="0" applyNumberFormat="1" applyFont="1" applyBorder="1" applyAlignment="1">
      <alignment vertical="center" shrinkToFit="1"/>
    </xf>
    <xf numFmtId="182" fontId="2" fillId="0" borderId="12" xfId="0" applyNumberFormat="1" applyFont="1" applyBorder="1" applyAlignment="1">
      <alignment vertical="center"/>
    </xf>
    <xf numFmtId="182" fontId="21" fillId="0" borderId="10" xfId="0" applyNumberFormat="1" applyFont="1" applyBorder="1" applyAlignment="1">
      <alignment vertical="center"/>
    </xf>
    <xf numFmtId="182" fontId="21" fillId="0" borderId="10" xfId="0" applyNumberFormat="1" applyFont="1" applyBorder="1" applyAlignment="1">
      <alignment vertical="center" shrinkToFit="1"/>
    </xf>
    <xf numFmtId="182" fontId="20" fillId="0" borderId="10" xfId="0" applyNumberFormat="1" applyFont="1" applyBorder="1" applyAlignment="1">
      <alignment vertical="center" shrinkToFit="1"/>
    </xf>
    <xf numFmtId="202" fontId="2" fillId="0" borderId="10" xfId="0" applyNumberFormat="1" applyFont="1" applyBorder="1" applyAlignment="1">
      <alignment horizontal="right" vertical="center"/>
    </xf>
    <xf numFmtId="203" fontId="2" fillId="0" borderId="10" xfId="0" applyNumberFormat="1" applyFont="1" applyBorder="1" applyAlignment="1">
      <alignment horizontal="right" vertical="center"/>
    </xf>
    <xf numFmtId="0" fontId="49" fillId="0" borderId="10" xfId="0" applyFont="1" applyFill="1" applyBorder="1" applyAlignment="1">
      <alignment horizontal="center" vertical="center" shrinkToFit="1"/>
    </xf>
    <xf numFmtId="176" fontId="23" fillId="0" borderId="10" xfId="0" applyNumberFormat="1" applyFont="1" applyFill="1" applyBorder="1" applyAlignment="1" applyProtection="1">
      <alignment vertical="center"/>
    </xf>
    <xf numFmtId="49" fontId="10" fillId="0" borderId="10" xfId="0" applyNumberFormat="1" applyFont="1" applyBorder="1" applyAlignment="1">
      <alignment horizontal="center" vertical="center"/>
    </xf>
    <xf numFmtId="9" fontId="23" fillId="0" borderId="10" xfId="0" applyNumberFormat="1" applyFont="1" applyFill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2" fillId="0" borderId="58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3" fontId="2" fillId="0" borderId="14" xfId="0" applyNumberFormat="1" applyFont="1" applyBorder="1" applyAlignment="1">
      <alignment vertical="center"/>
    </xf>
    <xf numFmtId="192" fontId="2" fillId="0" borderId="2" xfId="0" applyNumberFormat="1" applyFont="1" applyBorder="1" applyAlignment="1">
      <alignment vertical="center"/>
    </xf>
    <xf numFmtId="192" fontId="2" fillId="0" borderId="14" xfId="0" applyNumberFormat="1" applyFont="1" applyBorder="1" applyAlignment="1">
      <alignment vertical="center"/>
    </xf>
    <xf numFmtId="180" fontId="2" fillId="0" borderId="1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9" fontId="2" fillId="0" borderId="2" xfId="0" applyNumberFormat="1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  <xf numFmtId="176" fontId="2" fillId="2" borderId="16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/>
    </xf>
    <xf numFmtId="0" fontId="15" fillId="0" borderId="6" xfId="0" applyNumberFormat="1" applyFont="1" applyFill="1" applyBorder="1" applyAlignment="1" applyProtection="1">
      <alignment horizontal="center" vertical="center"/>
    </xf>
    <xf numFmtId="0" fontId="15" fillId="0" borderId="8" xfId="0" applyNumberFormat="1" applyFont="1" applyFill="1" applyBorder="1" applyAlignment="1" applyProtection="1">
      <alignment horizontal="center" vertical="center"/>
    </xf>
    <xf numFmtId="0" fontId="24" fillId="0" borderId="5" xfId="0" applyNumberFormat="1" applyFont="1" applyFill="1" applyBorder="1" applyAlignment="1" applyProtection="1">
      <alignment horizontal="center" vertical="center"/>
    </xf>
    <xf numFmtId="0" fontId="15" fillId="2" borderId="1" xfId="0" applyNumberFormat="1" applyFont="1" applyFill="1" applyBorder="1" applyAlignment="1" applyProtection="1">
      <alignment horizontal="center" vertical="center"/>
    </xf>
    <xf numFmtId="176" fontId="15" fillId="2" borderId="1" xfId="0" applyNumberFormat="1" applyFont="1" applyFill="1" applyBorder="1" applyAlignment="1" applyProtection="1">
      <alignment horizontal="center" vertical="center"/>
    </xf>
    <xf numFmtId="49" fontId="15" fillId="2" borderId="1" xfId="0" applyNumberFormat="1" applyFont="1" applyFill="1" applyBorder="1" applyAlignment="1" applyProtection="1">
      <alignment horizontal="center" vertical="center"/>
    </xf>
    <xf numFmtId="0" fontId="15" fillId="0" borderId="11" xfId="0" applyNumberFormat="1" applyFont="1" applyFill="1" applyBorder="1" applyAlignment="1" applyProtection="1">
      <alignment horizontal="center" vertical="center"/>
    </xf>
    <xf numFmtId="0" fontId="15" fillId="0" borderId="13" xfId="0" applyNumberFormat="1" applyFont="1" applyFill="1" applyBorder="1" applyAlignment="1" applyProtection="1">
      <alignment horizontal="center" vertical="center"/>
    </xf>
    <xf numFmtId="0" fontId="15" fillId="0" borderId="51" xfId="0" applyNumberFormat="1" applyFont="1" applyFill="1" applyBorder="1" applyAlignment="1" applyProtection="1">
      <alignment horizontal="center" vertical="center"/>
    </xf>
    <xf numFmtId="0" fontId="15" fillId="0" borderId="53" xfId="0" applyNumberFormat="1" applyFont="1" applyFill="1" applyBorder="1" applyAlignment="1" applyProtection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15" fillId="9" borderId="15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/>
    <xf numFmtId="0" fontId="2" fillId="3" borderId="51" xfId="0" applyFont="1" applyFill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81" fillId="0" borderId="0" xfId="0" applyFont="1" applyBorder="1" applyAlignment="1">
      <alignment horizontal="left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7" fontId="35" fillId="0" borderId="28" xfId="0" applyNumberFormat="1" applyFont="1" applyFill="1" applyBorder="1" applyAlignment="1">
      <alignment horizontal="left" vertical="distributed"/>
    </xf>
    <xf numFmtId="0" fontId="12" fillId="0" borderId="0" xfId="0" applyFont="1" applyFill="1" applyBorder="1" applyAlignment="1">
      <alignment horizontal="center" vertical="distributed"/>
    </xf>
    <xf numFmtId="0" fontId="34" fillId="2" borderId="30" xfId="0" applyFont="1" applyFill="1" applyBorder="1" applyAlignment="1">
      <alignment horizontal="center" vertical="distributed"/>
    </xf>
    <xf numFmtId="0" fontId="34" fillId="2" borderId="33" xfId="0" applyFont="1" applyFill="1" applyBorder="1" applyAlignment="1">
      <alignment horizontal="center" vertical="distributed"/>
    </xf>
    <xf numFmtId="49" fontId="34" fillId="2" borderId="31" xfId="0" applyNumberFormat="1" applyFont="1" applyFill="1" applyBorder="1" applyAlignment="1">
      <alignment horizontal="center" vertical="distributed"/>
    </xf>
    <xf numFmtId="49" fontId="34" fillId="2" borderId="34" xfId="0" applyNumberFormat="1" applyFont="1" applyFill="1" applyBorder="1" applyAlignment="1">
      <alignment horizontal="center" vertical="distributed"/>
    </xf>
    <xf numFmtId="0" fontId="34" fillId="2" borderId="31" xfId="0" applyFont="1" applyFill="1" applyBorder="1" applyAlignment="1">
      <alignment horizontal="center" vertical="distributed"/>
    </xf>
    <xf numFmtId="0" fontId="34" fillId="2" borderId="34" xfId="0" applyFont="1" applyFill="1" applyBorder="1" applyAlignment="1">
      <alignment horizontal="center" vertical="distributed"/>
    </xf>
    <xf numFmtId="0" fontId="34" fillId="2" borderId="32" xfId="0" applyFont="1" applyFill="1" applyBorder="1" applyAlignment="1">
      <alignment horizontal="center" vertical="distributed"/>
    </xf>
    <xf numFmtId="0" fontId="34" fillId="2" borderId="35" xfId="0" applyFont="1" applyFill="1" applyBorder="1" applyAlignment="1">
      <alignment horizontal="center" vertical="distributed"/>
    </xf>
    <xf numFmtId="187" fontId="35" fillId="0" borderId="29" xfId="0" applyNumberFormat="1" applyFont="1" applyFill="1" applyBorder="1" applyAlignment="1">
      <alignment horizontal="left" vertical="distributed"/>
    </xf>
    <xf numFmtId="0" fontId="2" fillId="2" borderId="32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3" fontId="2" fillId="2" borderId="31" xfId="0" applyNumberFormat="1" applyFont="1" applyFill="1" applyBorder="1" applyAlignment="1">
      <alignment horizontal="center" vertical="center"/>
    </xf>
    <xf numFmtId="176" fontId="22" fillId="0" borderId="6" xfId="0" applyNumberFormat="1" applyFont="1" applyFill="1" applyBorder="1" applyAlignment="1" applyProtection="1">
      <alignment horizontal="center" vertical="center"/>
    </xf>
    <xf numFmtId="176" fontId="22" fillId="0" borderId="7" xfId="0" applyNumberFormat="1" applyFont="1" applyFill="1" applyBorder="1" applyAlignment="1" applyProtection="1">
      <alignment horizontal="center" vertical="center"/>
    </xf>
    <xf numFmtId="176" fontId="22" fillId="0" borderId="8" xfId="0" applyNumberFormat="1" applyFont="1" applyFill="1" applyBorder="1" applyAlignment="1" applyProtection="1">
      <alignment horizontal="center" vertical="center"/>
    </xf>
    <xf numFmtId="0" fontId="22" fillId="0" borderId="6" xfId="0" applyNumberFormat="1" applyFont="1" applyFill="1" applyBorder="1" applyAlignment="1" applyProtection="1">
      <alignment horizontal="center" vertical="center"/>
    </xf>
    <xf numFmtId="0" fontId="22" fillId="0" borderId="8" xfId="0" applyNumberFormat="1" applyFont="1" applyFill="1" applyBorder="1" applyAlignment="1" applyProtection="1">
      <alignment horizontal="center" vertical="center"/>
    </xf>
    <xf numFmtId="0" fontId="22" fillId="8" borderId="6" xfId="0" applyNumberFormat="1" applyFont="1" applyFill="1" applyBorder="1" applyAlignment="1" applyProtection="1">
      <alignment horizontal="center" vertical="center"/>
    </xf>
    <xf numFmtId="0" fontId="22" fillId="8" borderId="7" xfId="0" applyNumberFormat="1" applyFont="1" applyFill="1" applyBorder="1" applyAlignment="1" applyProtection="1">
      <alignment horizontal="center" vertical="center"/>
    </xf>
    <xf numFmtId="0" fontId="22" fillId="8" borderId="8" xfId="0" applyNumberFormat="1" applyFont="1" applyFill="1" applyBorder="1" applyAlignment="1" applyProtection="1">
      <alignment horizontal="center" vertical="center"/>
    </xf>
    <xf numFmtId="176" fontId="22" fillId="8" borderId="6" xfId="0" applyNumberFormat="1" applyFont="1" applyFill="1" applyBorder="1" applyAlignment="1" applyProtection="1">
      <alignment horizontal="center" vertical="center"/>
    </xf>
    <xf numFmtId="176" fontId="22" fillId="8" borderId="7" xfId="0" applyNumberFormat="1" applyFont="1" applyFill="1" applyBorder="1" applyAlignment="1" applyProtection="1">
      <alignment horizontal="center" vertical="center"/>
    </xf>
    <xf numFmtId="176" fontId="22" fillId="8" borderId="8" xfId="0" applyNumberFormat="1" applyFont="1" applyFill="1" applyBorder="1" applyAlignment="1" applyProtection="1">
      <alignment horizontal="center" vertical="center"/>
    </xf>
    <xf numFmtId="0" fontId="22" fillId="0" borderId="7" xfId="0" applyNumberFormat="1" applyFont="1" applyFill="1" applyBorder="1" applyAlignment="1" applyProtection="1">
      <alignment horizontal="center" vertical="center"/>
    </xf>
    <xf numFmtId="0" fontId="22" fillId="0" borderId="15" xfId="0" applyNumberFormat="1" applyFont="1" applyFill="1" applyBorder="1" applyAlignment="1" applyProtection="1">
      <alignment horizontal="center" vertical="center"/>
    </xf>
    <xf numFmtId="0" fontId="22" fillId="0" borderId="4" xfId="0" applyNumberFormat="1" applyFont="1" applyFill="1" applyBorder="1" applyAlignment="1" applyProtection="1">
      <alignment horizontal="center" vertical="center"/>
    </xf>
    <xf numFmtId="0" fontId="40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44" fillId="9" borderId="9" xfId="0" applyFont="1" applyFill="1" applyBorder="1" applyAlignment="1" applyProtection="1">
      <alignment horizontal="center" vertical="center"/>
      <protection locked="0"/>
    </xf>
    <xf numFmtId="0" fontId="15" fillId="9" borderId="16" xfId="0" applyFont="1" applyFill="1" applyBorder="1" applyAlignment="1" applyProtection="1">
      <alignment horizontal="center" vertical="center"/>
      <protection locked="0"/>
    </xf>
    <xf numFmtId="0" fontId="15" fillId="9" borderId="9" xfId="0" applyFont="1" applyFill="1" applyBorder="1" applyAlignment="1" applyProtection="1">
      <alignment horizontal="center" vertical="center"/>
      <protection locked="0"/>
    </xf>
    <xf numFmtId="0" fontId="20" fillId="4" borderId="9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 applyProtection="1">
      <alignment horizontal="left" vertical="center"/>
    </xf>
  </cellXfs>
  <cellStyles count="125">
    <cellStyle name=" " xfId="2"/>
    <cellStyle name="          _x000d__x000a_386grabber=vga.3gr_x000d__x000a_" xfId="3"/>
    <cellStyle name=" [0]_영업분석" xfId="4"/>
    <cellStyle name=" _97연말" xfId="5"/>
    <cellStyle name=" _97연말1" xfId="6"/>
    <cellStyle name=" _Book1" xfId="7"/>
    <cellStyle name="#_cost9702 (2)_계통도 (2)_계통도 " xfId="8"/>
    <cellStyle name="#_cost9702 (2)_공사비예산서 (2)_계통도 " xfId="9"/>
    <cellStyle name="#_cost9702 (2)_공사비예산서_계통도 " xfId="10"/>
    <cellStyle name="#_cost9702 (2)_예정공정표 (2)_계통도 " xfId="11"/>
    <cellStyle name="#_cost9702 (2)_주요자재_계통도 " xfId="12"/>
    <cellStyle name="#_cost9702 (2)_품셈 " xfId="13"/>
    <cellStyle name="#_목차 " xfId="14"/>
    <cellStyle name="#_예정공정표_계통도 " xfId="15"/>
    <cellStyle name="#_예정공정표_품셈 " xfId="16"/>
    <cellStyle name="#_품셈 " xfId="17"/>
    <cellStyle name="#_품셈_계통도 " xfId="18"/>
    <cellStyle name="?? [0]_????? " xfId="19"/>
    <cellStyle name="???­ [0]_?¾???¶°?ºÐ " xfId="20"/>
    <cellStyle name="???­_?¾???¶°?ºÐ " xfId="21"/>
    <cellStyle name="???Ø_??¾÷º?º° ??°? " xfId="22"/>
    <cellStyle name="??_????? " xfId="23"/>
    <cellStyle name="?Þ¸¶ [0]_?¾???¶°?ºÐ " xfId="24"/>
    <cellStyle name="?Þ¸¶_?¾???¶°?ºÐ " xfId="25"/>
    <cellStyle name="?珠??? " xfId="26"/>
    <cellStyle name="_004 - 환경기초 민간위탁(공동오수-개별오수-하수관로) " xfId="27"/>
    <cellStyle name="_2002년 환경기초 민간위탁(2003년 물가상승적용) " xfId="28"/>
    <cellStyle name="_공문 " xfId="29"/>
    <cellStyle name="_사본 - 수량및단가산출서,설계서(부산진역구내 분기기 조명설비 " xfId="30"/>
    <cellStyle name="_인원계획표 " xfId="31"/>
    <cellStyle name="_인원계획표 _적격 " xfId="32"/>
    <cellStyle name="_입찰표지 " xfId="33"/>
    <cellStyle name="_적격 " xfId="34"/>
    <cellStyle name="_적격 _집행갑지 " xfId="35"/>
    <cellStyle name="_적격(화산) " xfId="36"/>
    <cellStyle name="_전라선 " xfId="37"/>
    <cellStyle name="_집행갑지 " xfId="38"/>
    <cellStyle name="_환경기초 민간위탁(공동오수-개별오수)-KKKK " xfId="39"/>
    <cellStyle name="¤@?e_TEST-1 " xfId="40"/>
    <cellStyle name="æØè [0.00]_NT Server " xfId="41"/>
    <cellStyle name="æØè_NT Server " xfId="42"/>
    <cellStyle name="ÊÝ [0.00]_NT Server " xfId="43"/>
    <cellStyle name="ÊÝ_NT Server " xfId="44"/>
    <cellStyle name="W?_½RmF¼° " xfId="45"/>
    <cellStyle name="a [0]_OTD thru NOR " xfId="46"/>
    <cellStyle name="A¡§¡©¡Ë¡þ¡ËO_AO¡§uRCN¢®¨úU " xfId="47"/>
    <cellStyle name="Aee­ " xfId="48"/>
    <cellStyle name="AeE­ [0]_  A¾  CO  " xfId="49"/>
    <cellStyle name="ÅëÈ­ [0]_¼Ò¿ä¿¹»ê¸í¼¼ " xfId="50"/>
    <cellStyle name="AeE­ [0]_95³aAN°y¼o·R " xfId="51"/>
    <cellStyle name="ÅëÈ­ [0]_Á¾ÇÕ½Å¼³ " xfId="52"/>
    <cellStyle name="AeE­ [0]_A¾COA¶°AºÐ " xfId="53"/>
    <cellStyle name="ÅëÈ­ [0]_Á¾ÇÕÃ¶°ÅºÐ " xfId="54"/>
    <cellStyle name="AeE­ [0]_INQUIRY ¿μ¾÷AßAø " xfId="55"/>
    <cellStyle name="AeE­_  A¾  CO  " xfId="56"/>
    <cellStyle name="ÅëÈ­_¼Ò¿ä¿¹»ê¸í¼¼ " xfId="57"/>
    <cellStyle name="AeE­_½CAuCoE² " xfId="58"/>
    <cellStyle name="ÅëÈ­_Á¾ÇÕ½Å¼³ " xfId="59"/>
    <cellStyle name="AeE­_A¾COA¶°AºÐ " xfId="60"/>
    <cellStyle name="ÅëÈ­_Á¾ÇÕÃ¶°ÅºÐ " xfId="61"/>
    <cellStyle name="AeE­_INQUIRY ¿μ¾÷AßAø " xfId="62"/>
    <cellStyle name="AeE¢®¨Ï [0]_AO¡§uRCN¢®¨úU " xfId="63"/>
    <cellStyle name="AeE¢®¨Ï_AO¡§uRCN¢®¨úU " xfId="64"/>
    <cellStyle name="AÞ¸¶ [0]_  A¾  CO  " xfId="65"/>
    <cellStyle name="ÄÞ¸¶ [0]_¼Ò¿ä¿¹»ê¸í¼¼ " xfId="66"/>
    <cellStyle name="AÞ¸¶ [0]_½CAuCoE² " xfId="67"/>
    <cellStyle name="ÄÞ¸¶ [0]_Á¾ÇÕ½Å¼³ " xfId="68"/>
    <cellStyle name="AÞ¸¶ [0]_A¾COA¶°AºÐ " xfId="69"/>
    <cellStyle name="ÄÞ¸¶ [0]_Á¾ÇÕÃ¶°ÅºÐ " xfId="70"/>
    <cellStyle name="AÞ¸¶ [0]_INQUIRY ¿μ¾÷AßAø " xfId="71"/>
    <cellStyle name="AÞ¸¶_  A¾  CO  " xfId="72"/>
    <cellStyle name="ÄÞ¸¶_¼Ò¿ä¿¹»ê¸í¼¼ " xfId="73"/>
    <cellStyle name="AÞ¸¶_½CAuCoE² " xfId="74"/>
    <cellStyle name="ÄÞ¸¶_Á¾ÇÕ½Å¼³ " xfId="75"/>
    <cellStyle name="AÞ¸¶_A¾COA¶°AºÐ " xfId="76"/>
    <cellStyle name="ÄÞ¸¶_Á¾ÇÕÃ¶°ÅºÐ " xfId="77"/>
    <cellStyle name="AÞ¸¶_INQUIRY ¿μ¾÷AßAø " xfId="78"/>
    <cellStyle name="Bridge " xfId="79"/>
    <cellStyle name="C¡IA¨ª_¡ic¨u¡A¨￢I¨￢¡Æ AN¡Æe " xfId="80"/>
    <cellStyle name="C¢®IA¡§¨£_AO¡§uRCN¢®¨úU " xfId="81"/>
    <cellStyle name="C￥AØ_  A¾  CO  " xfId="82"/>
    <cellStyle name="Ç¥ÁØ_±â°è¼³ºñ-ÀÏÀ§¸ñ·Ï " xfId="83"/>
    <cellStyle name="C￥AØ_≫c¾÷ºIº° AN°e " xfId="84"/>
    <cellStyle name="Ç¥ÁØ_³ëÀÓ´Ü°¡ " xfId="85"/>
    <cellStyle name="C￥AØ_95³aAN°y¼o·R " xfId="86"/>
    <cellStyle name="Ç¥ÁØ_Á¾ÇÕ½Å¼³ " xfId="87"/>
    <cellStyle name="C￥AØ_A¾COA¶°AºÐ " xfId="88"/>
    <cellStyle name="Ç¥ÁØ_Á¾ÇÕÃ¶°ÅºÐ " xfId="89"/>
    <cellStyle name="C￥AØ_AI¿øCoE² " xfId="90"/>
    <cellStyle name="Ç¥ÁØ_Áý°èÇ¥(2¿ù) " xfId="91"/>
    <cellStyle name="C￥AØ_CoAo¹yAI °A¾×¿ⓒ½A " xfId="92"/>
    <cellStyle name="Ç¥ÁØ_laroux_1_Á¾ÇÕ½Å¼³ " xfId="93"/>
    <cellStyle name="C￥AØ_laroux_1_A¾COA¶°AºÐ " xfId="94"/>
    <cellStyle name="Ç¥ÁØ_laroux_1_Á¾ÇÕÃ¶°ÅºÐ " xfId="95"/>
    <cellStyle name="C￥AØ_laroux_A¾COA¶°AºÐ " xfId="96"/>
    <cellStyle name="Ç¥ÁØ_laroux_Á¾ÇÕÃ¶°ÅºÐ " xfId="97"/>
    <cellStyle name="C￥AØ_Sheet1_¿μ¾÷CoE² " xfId="98"/>
    <cellStyle name="Ç¥ÁØ_Sheet1_0N-HANDLING " xfId="99"/>
    <cellStyle name="C￥AØ_Sheet1_Ay°eC￥(2¿u) " xfId="100"/>
    <cellStyle name="Ç¥ÁØ_Sheet1_Áý°èÇ¥(2¿ù) " xfId="101"/>
    <cellStyle name="C￥AØ_SOON1 " xfId="102"/>
    <cellStyle name="Comma" xfId="103"/>
    <cellStyle name="Comma [0]" xfId="104"/>
    <cellStyle name="Currency" xfId="105"/>
    <cellStyle name="Currency [0]" xfId="106"/>
    <cellStyle name="currency-$_표지 " xfId="107"/>
    <cellStyle name="Currency_ SG&amp;A Bridge " xfId="108"/>
    <cellStyle name="Currency1" xfId="109"/>
    <cellStyle name="Followed Hyperlink" xfId="110"/>
    <cellStyle name="Hyperlink" xfId="111"/>
    <cellStyle name="normal" xfId="112"/>
    <cellStyle name="Percent" xfId="113"/>
    <cellStyle name="YONG " xfId="114"/>
    <cellStyle name="백분율" xfId="122" builtinId="5" hidden="1"/>
    <cellStyle name="쉼표" xfId="119" builtinId="3" hidden="1"/>
    <cellStyle name="쉼표 [0]" xfId="1" builtinId="6" hidden="1"/>
    <cellStyle name="열어 본 하이퍼링크" xfId="124" builtinId="9" hidden="1"/>
    <cellStyle name="콤냡?&lt;_x000f_$??: `1_1 " xfId="115"/>
    <cellStyle name="콤마 " xfId="116"/>
    <cellStyle name="콤마_  종  합  " xfId="117"/>
    <cellStyle name="통화" xfId="120" builtinId="4" hidden="1"/>
    <cellStyle name="통화 [0]" xfId="121" builtinId="7" hidden="1"/>
    <cellStyle name="표준" xfId="0" builtinId="0"/>
    <cellStyle name="하이퍼링크" xfId="123" builtinId="8" hidden="1"/>
    <cellStyle name="화폐기호_UPC NO " xfId="1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26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9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8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7.xml"/><Relationship Id="rId27" Type="http://schemas.openxmlformats.org/officeDocument/2006/relationships/externalLink" Target="externalLinks/externalLink12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&#48177;&#50629;%20(e)\2006&#45380;\3.&#50724;&#53664;&#47532;&#54532;&#53944;\&#48512;&#49328;&#51221;&#48372;&#50668;&#44256;&#50724;&#53664;&#47532;&#54532;&#53944;\&#50629;&#52404;&#48176;&#54252;&#508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\&#48148;&#53461;%20&#54868;&#47732;\&#49468;&#53568;&#51473;\&#51204;&#44592;&#45236;&#50669;&#49436;\&#51204;&#44592;&#44288;&#44553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6_&#44144;&#47000;&#52376;&#44204;&#51201;&#49436;&#51228;&#52636;\2011&#45380;03&#50900;_&#44396;&#47196;&#44396;&#52397;_&#54392;&#47480;&#46020;&#49884;&#44284;(3&#50900;24&#51068;&#49688;&#51221;)\&#44053;&#46041;&#46020;&#47196;&#44284;CCTV\&#44053;&#46041;&#48169;&#48276;CCTV(&#52572;&#51333;)\2002file\&#49569;&#51204;&#49440;&#48372;&#54840;&#48152;(&#50976;&#54840;,&#49440;&#46020;)\OFFICE%20&#50577;&#49885;\N&#36035;&#63963;-&#3288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\ouk~&#48708;&#48128;&#44277;&#44036;\&#51088;&#47308;\&#49436;&#50872;\&#49436;&#50872;2003\&#50896;&#51064;&#51088;\&#49436;&#50872;&#44592;&#54925;20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일위대가"/>
      <sheetName val="I一般比"/>
      <sheetName val="과천MAIN"/>
      <sheetName val="대비"/>
      <sheetName val="내역서(총)"/>
      <sheetName val="입찰안"/>
      <sheetName val="부대대비"/>
      <sheetName val="냉연집계"/>
      <sheetName val="Sheet3"/>
      <sheetName val="신우"/>
      <sheetName val="N賃率-職"/>
      <sheetName val="직노"/>
      <sheetName val="설계조건"/>
      <sheetName val="을지"/>
      <sheetName val="교각계산"/>
      <sheetName val="민속촌메뉴"/>
      <sheetName val="수량산출서"/>
      <sheetName val="노원열병합  건축공사기성내역서"/>
      <sheetName val="도"/>
      <sheetName val="plan&amp;section of foundation"/>
      <sheetName val="업무"/>
      <sheetName val="code"/>
      <sheetName val="공사현황"/>
      <sheetName val="경산"/>
      <sheetName val="Sheet2"/>
      <sheetName val="소비자가"/>
      <sheetName val="DATE"/>
      <sheetName val="sheets"/>
      <sheetName val="예산M12A"/>
      <sheetName val="일위대가목차"/>
      <sheetName val="노임단가"/>
      <sheetName val="경비_원본"/>
      <sheetName val="직재"/>
      <sheetName val="FANDBS"/>
      <sheetName val="GRDATA"/>
      <sheetName val="SHAFTDBSE"/>
      <sheetName val="감가상각"/>
      <sheetName val="J直材4"/>
      <sheetName val="자재단가비교표"/>
      <sheetName val="주소록"/>
      <sheetName val="20관리비율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유림골조"/>
      <sheetName val="Sheet14"/>
      <sheetName val="Sheet13"/>
      <sheetName val="danga"/>
      <sheetName val="ilch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DB"/>
      <sheetName val="견적서"/>
      <sheetName val="개요"/>
      <sheetName val="건축내역"/>
      <sheetName val="기성금내역서"/>
      <sheetName val="일위단가"/>
      <sheetName val="합천내역"/>
      <sheetName val="1안"/>
      <sheetName val="음료실행"/>
      <sheetName val="APT내역"/>
      <sheetName val="부대시설"/>
      <sheetName val="기둥(원형)"/>
      <sheetName val="Sheet1"/>
      <sheetName val="내역"/>
      <sheetName val="단가표"/>
      <sheetName val="설직재-1"/>
      <sheetName val="설비"/>
      <sheetName val="타견적1"/>
      <sheetName val="타견적2"/>
      <sheetName val="타견적3"/>
      <sheetName val="을"/>
      <sheetName val="견적대비 견적서"/>
      <sheetName val="재집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EACT10"/>
      <sheetName val="조경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원가계산서"/>
      <sheetName val="1.설계조건"/>
      <sheetName val="LOPCALC"/>
      <sheetName val="단가산출(변경없음)"/>
      <sheetName val="신규 수주분(사용자 정의)"/>
      <sheetName val="OPT7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CP-E2 (품셈표)"/>
      <sheetName val="U-TYPE(1)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내역서1999.8최종"/>
      <sheetName val="사통"/>
      <sheetName val="밸브설치"/>
      <sheetName val="금액집계"/>
      <sheetName val="통신원가"/>
      <sheetName val="터파기및재료"/>
      <sheetName val="원본(갑지)"/>
      <sheetName val="판매96"/>
      <sheetName val="원가"/>
      <sheetName val="운반"/>
      <sheetName val="UR2-Calculation"/>
      <sheetName val="단"/>
      <sheetName val="기성"/>
      <sheetName val="copy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내부부하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7.1 자재단가표(케이블)"/>
      <sheetName val="LOAD-46"/>
      <sheetName val="부하(성남)"/>
      <sheetName val="토공계산서(부체도로)"/>
      <sheetName val="dt0301"/>
      <sheetName val="dtt0301"/>
      <sheetName val="목록"/>
      <sheetName val="CTEMCOST"/>
      <sheetName val="전기"/>
      <sheetName val="날개벽수량표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심사계산"/>
      <sheetName val="심사물량"/>
      <sheetName val="첨부파일"/>
      <sheetName val="단면가정"/>
      <sheetName val="가로등기초"/>
      <sheetName val="백암비스타내역"/>
      <sheetName val="BASIC (2)"/>
      <sheetName val="입출재고현황 (2)"/>
      <sheetName val="VE절감"/>
      <sheetName val="물량표S"/>
      <sheetName val="금액내역서"/>
      <sheetName val="물가시세"/>
      <sheetName val="ITEM"/>
      <sheetName val="type-F"/>
      <sheetName val="실행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기계내역"/>
      <sheetName val="원가 (2)"/>
      <sheetName val="대치판정"/>
      <sheetName val="화재_탐지_설비"/>
      <sheetName val="단가목록"/>
      <sheetName val="대창(장성)"/>
      <sheetName val="소상_&quot;1&quot;"/>
      <sheetName val="기계경비(시간당)"/>
      <sheetName val="램머"/>
      <sheetName val="내역서 (2)"/>
      <sheetName val="총괄내역서"/>
      <sheetName val="단가산출"/>
      <sheetName val="환경평가"/>
      <sheetName val="인구"/>
      <sheetName val="배수관공"/>
      <sheetName val="Sheet1 (2)"/>
      <sheetName val="rate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BUS제원1"/>
      <sheetName val="dtxl"/>
      <sheetName val="단가조사서"/>
      <sheetName val="목차"/>
      <sheetName val="담장산출"/>
      <sheetName val="말뚝지지력산정"/>
      <sheetName val="예산대비"/>
      <sheetName val="공문"/>
      <sheetName val="NEYOK"/>
      <sheetName val="협조전"/>
      <sheetName val="실정공사비단가표"/>
      <sheetName val="PROCESS"/>
      <sheetName val="일위대가(계측기설치)"/>
      <sheetName val=" HIT-&gt;HMC 견적(3900)"/>
      <sheetName val="건축내역서"/>
      <sheetName val="CB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표지판단위"/>
      <sheetName val="설계"/>
      <sheetName val="품산출서"/>
      <sheetName val="1-1"/>
      <sheetName val="차도조도계산"/>
      <sheetName val="BOX"/>
      <sheetName val="외주가공"/>
      <sheetName val="7단가"/>
      <sheetName val="시행후면적"/>
      <sheetName val="수지예산"/>
      <sheetName val="단가대비"/>
      <sheetName val="소요자재"/>
      <sheetName val="ROOF(ALKALI)"/>
      <sheetName val="일위대가(4층원격)"/>
      <sheetName val="자료"/>
      <sheetName val="우각부보강"/>
      <sheetName val="OPT"/>
      <sheetName val="SV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건축원가계산서"/>
      <sheetName val="DRUM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DLA"/>
      <sheetName val=" 견적서"/>
      <sheetName val="7내역"/>
      <sheetName val="노무비 근거"/>
      <sheetName val="부대내역"/>
      <sheetName val="실행내역서_"/>
      <sheetName val="변경갑지"/>
      <sheetName val="증감(갑지)"/>
      <sheetName val="손익차9월2"/>
      <sheetName val="단가"/>
      <sheetName val="99총공사내역서"/>
      <sheetName val="변압기 및 발전기 용량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3련 BOX"/>
      <sheetName val="자판실행"/>
      <sheetName val="간선계산"/>
      <sheetName val="소업1교"/>
      <sheetName val="간지"/>
      <sheetName val="배수내역 (2)"/>
      <sheetName val="DHEQSUPT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도근좌표"/>
      <sheetName val="실행간접비용"/>
      <sheetName val="수량산출서 갑지"/>
      <sheetName val="상승노임"/>
      <sheetName val="단위중량"/>
      <sheetName val="변화치수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안정검토"/>
      <sheetName val="DATA1"/>
      <sheetName val="입상내역"/>
      <sheetName val="FAB별"/>
      <sheetName val="목표세부명세"/>
      <sheetName val="자재조사표(참고용)"/>
      <sheetName val="품셈집계표"/>
      <sheetName val="일반부표집계표"/>
      <sheetName val="계약내력"/>
      <sheetName val="원계약서"/>
      <sheetName val="총괄내역"/>
      <sheetName val="견적(갑지)"/>
      <sheetName val="11"/>
      <sheetName val="단면검토"/>
      <sheetName val="_산근2_"/>
      <sheetName val="_산근4_"/>
      <sheetName val="_산근5_"/>
      <sheetName val="샘플표지"/>
      <sheetName val="물가연동제"/>
      <sheetName val="1. 설계조건 2.단면가정 3. 하중계산"/>
      <sheetName val="DATA 입력란"/>
      <sheetName val="I.설계조건"/>
      <sheetName val="수안보-MBR1"/>
      <sheetName val="금융비용"/>
      <sheetName val="주안3차A-A"/>
      <sheetName val="기초단가"/>
      <sheetName val="수량집계"/>
      <sheetName val="수량산출서 (2)"/>
      <sheetName val="유림총괄"/>
      <sheetName val="본실행경비"/>
      <sheetName val="Baby일위대가"/>
      <sheetName val="재1"/>
      <sheetName val="우수"/>
      <sheetName val="공주-교대(A1)"/>
      <sheetName val="기초자료입력"/>
      <sheetName val="토사(PE)"/>
      <sheetName val="Ekog10"/>
      <sheetName val="코드표"/>
      <sheetName val="H-pile(298x299)"/>
      <sheetName val="H-pile(250x250)"/>
      <sheetName val="일위_파일"/>
      <sheetName val="연결임시"/>
      <sheetName val="BQ_Utl_Off"/>
      <sheetName val="BREAKDOWN(철거설치)"/>
      <sheetName val="기계경비"/>
      <sheetName val="공종별내역서"/>
      <sheetName val="맨홀토공"/>
      <sheetName val="암거공"/>
      <sheetName val="배수통관(좌)"/>
      <sheetName val="분류작업"/>
      <sheetName val="기본자료"/>
      <sheetName val="2002상반기노임기준"/>
      <sheetName val="물량산출근거"/>
      <sheetName val="설계예산서(2016년 보안등 신설공사 단가계약-).xls"/>
      <sheetName val="가격표"/>
      <sheetName val="연령현황"/>
      <sheetName val="__"/>
      <sheetName val="DIAPHRAGM"/>
      <sheetName val="시화점실행"/>
      <sheetName val="자재"/>
      <sheetName val="원형맨홀수량"/>
      <sheetName val="기기리스트"/>
      <sheetName val="01"/>
      <sheetName val="연돌일위집계"/>
      <sheetName val="시행예산"/>
      <sheetName val="교통대책내역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총괄표"/>
      <sheetName val=" 냉각수펌프"/>
      <sheetName val="9호관로"/>
      <sheetName val="일위대가1"/>
      <sheetName val="안정계산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__MAIN"/>
      <sheetName val="회로내역(승인)"/>
      <sheetName val="안정검토(온1)"/>
      <sheetName val="PIPE"/>
      <sheetName val="FLANGE"/>
      <sheetName val="VALVE"/>
      <sheetName val="원가입력"/>
      <sheetName val="집계"/>
      <sheetName val="TYPE-A"/>
      <sheetName val="전체현황"/>
      <sheetName val="주요측점"/>
      <sheetName val="CAL"/>
      <sheetName val="COVER-P"/>
      <sheetName val="3BL공동구 수량"/>
      <sheetName val="L형 옹벽"/>
      <sheetName val="작업일정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15100"/>
      <sheetName val="현장지지물물량"/>
      <sheetName val="두앙"/>
      <sheetName val="재료비"/>
      <sheetName val="보온자재단가표"/>
      <sheetName val="단가대비표 표지"/>
      <sheetName val="2000시행"/>
      <sheetName val="Customer Databas"/>
      <sheetName val="해상PCB"/>
      <sheetName val="매크로"/>
      <sheetName val="출입자명단"/>
      <sheetName val="뚝토공"/>
      <sheetName val="설계명세서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관급"/>
      <sheetName val="투찰(하수)"/>
      <sheetName val="Site Expenses"/>
      <sheetName val="소운반"/>
      <sheetName val="CATV"/>
      <sheetName val="Macro(전선)"/>
      <sheetName val="총요약서"/>
      <sheetName val="예시 (수정 및 삭제금지)"/>
      <sheetName val="물가"/>
      <sheetName val="지주목시비량산출서"/>
      <sheetName val="각종양식"/>
      <sheetName val="대전-교대(A1-A2)"/>
      <sheetName val="8-1"/>
      <sheetName val="Controls"/>
      <sheetName val="COVER"/>
      <sheetName val="일보"/>
      <sheetName val="기력고압전동기"/>
      <sheetName val="OH공량old"/>
      <sheetName val="1을"/>
      <sheetName val="예산내역서"/>
      <sheetName val="BOQ(전체)"/>
      <sheetName val="위치조서"/>
      <sheetName val="단위수량산출"/>
      <sheetName val="기초안정검토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단면치수"/>
      <sheetName val="교차구"/>
      <sheetName val="입찰견적보고서"/>
      <sheetName val="일반공사"/>
      <sheetName val="데리네이타현황"/>
      <sheetName val="사  업  비  수  지  예  산  서"/>
      <sheetName val="암거(내역)"/>
      <sheetName val="VENDOR LIST"/>
      <sheetName val="사전공사"/>
      <sheetName val="원형측구(B-type)"/>
      <sheetName val="기성내역서"/>
      <sheetName val="3.공통공사대비"/>
      <sheetName val="1-3.조건,바닥판 "/>
      <sheetName val="월말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산수배수"/>
      <sheetName val="우棌"/>
      <sheetName val="1,2공구원가계산서"/>
      <sheetName val="2공구산출내역"/>
      <sheetName val="1공구산출내역서"/>
      <sheetName val="Proposal"/>
      <sheetName val="배수공 시멘트 및 골재량 산출"/>
      <sheetName val="원가계산하도"/>
      <sheetName val="총_x0000_ϭ"/>
      <sheetName val="우륀"/>
      <sheetName val="식재ط"/>
      <sheetName val="총_x0002__x0000_"/>
      <sheetName val="총蚨ϖ"/>
      <sheetName val="총蓨ώ"/>
      <sheetName val="총벝l"/>
      <sheetName val="총벝ê"/>
      <sheetName val="EPro"/>
      <sheetName val="오존실배관내역"/>
      <sheetName val="특별교실"/>
      <sheetName val="첨부1-1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준검_내역서"/>
      <sheetName val="여방토공_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통합"/>
      <sheetName val="BSD (2)"/>
      <sheetName val="23"/>
      <sheetName val="총ꊐ˕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공사손익실적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관로공표지"/>
      <sheetName val="물량표"/>
      <sheetName val="암거날개벽"/>
      <sheetName val="역T형교대(말뚝기초)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 (3)"/>
      <sheetName val="유첨Ⅱ(Ⅲ) (2)"/>
      <sheetName val="Sheet1"/>
      <sheetName val="Sheet1 (2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직노"/>
      <sheetName val="대치판정"/>
      <sheetName val="내역서1999.8최종"/>
      <sheetName val="연습"/>
      <sheetName val="자재단가표"/>
      <sheetName val="일위대가"/>
      <sheetName val="내역"/>
      <sheetName val="N賃率-職"/>
      <sheetName val="신우"/>
      <sheetName val="Sheet14"/>
      <sheetName val="Sheet13"/>
      <sheetName val="Sheet2"/>
      <sheetName val="Sheet3"/>
      <sheetName val="과천MAIN"/>
      <sheetName val="내역서1"/>
      <sheetName val="K-SET1"/>
      <sheetName val="집계표"/>
      <sheetName val="약품공급2"/>
      <sheetName val="일보_생산"/>
      <sheetName val="인건-측정"/>
      <sheetName val="Sheet1"/>
      <sheetName val="단가산출"/>
      <sheetName val="시화점실행"/>
      <sheetName val="을지"/>
      <sheetName val="한일양산"/>
      <sheetName val="합천내역"/>
      <sheetName val="일위"/>
      <sheetName val="1.수인터널"/>
      <sheetName val="견적서"/>
      <sheetName val="제출내역 (2)"/>
      <sheetName val="sw1"/>
      <sheetName val="화산경계"/>
      <sheetName val="공사원가계산서"/>
      <sheetName val="NOMUBI"/>
      <sheetName val="도체종-상수표"/>
      <sheetName val="총괄집계표"/>
      <sheetName val="유동표"/>
      <sheetName val="G.R300경비"/>
      <sheetName val="원가계산서"/>
      <sheetName val="DATA"/>
      <sheetName val="계수시트"/>
      <sheetName val="EL90"/>
      <sheetName val="EQT-ESTN"/>
      <sheetName val="원가계산 (2)"/>
      <sheetName val="일위_파일"/>
      <sheetName val="환율"/>
      <sheetName val="원본(갑지)"/>
      <sheetName val="강교(Sub)"/>
      <sheetName val="우수공"/>
      <sheetName val="원본"/>
      <sheetName val="I一般比"/>
      <sheetName val="세부내역서"/>
      <sheetName val="수량집계"/>
      <sheetName val="맨홀"/>
      <sheetName val="98수문일위"/>
      <sheetName val="몰탈재료산출"/>
      <sheetName val="01"/>
      <sheetName val="직재"/>
      <sheetName val="노임"/>
      <sheetName val="요율"/>
      <sheetName val="일위대가목차"/>
      <sheetName val="노무"/>
      <sheetName val="__"/>
      <sheetName val="각형맨홀"/>
      <sheetName val="설비"/>
      <sheetName val="구천"/>
      <sheetName val="JUCKEYK"/>
      <sheetName val="현장관리비 산출내역"/>
      <sheetName val="EP0618"/>
      <sheetName val="갑지(추정)"/>
      <sheetName val="설계조건"/>
      <sheetName val="wall"/>
      <sheetName val="자재단가비교표"/>
      <sheetName val="SP-B1"/>
      <sheetName val="FAX"/>
      <sheetName val="J直材4"/>
      <sheetName val="일위대가(계측기설치)"/>
      <sheetName val="금호"/>
      <sheetName val="견적단가"/>
      <sheetName val="기초입력 DATA"/>
      <sheetName val="1차 내역서"/>
      <sheetName val="집수정(600-700)"/>
      <sheetName val="평3"/>
      <sheetName val="내역전기"/>
      <sheetName val="일위목록"/>
      <sheetName val="T13(P68~72,78)"/>
      <sheetName val="#REF"/>
      <sheetName val="낙찰표"/>
      <sheetName val="밸브설치"/>
      <sheetName val="22수량"/>
      <sheetName val="배관단가조사서"/>
      <sheetName val="입고장부 (4)"/>
      <sheetName val="구조물터파기수량집계"/>
      <sheetName val="측구터파기공수량집계"/>
      <sheetName val="배수공 시멘트 및 골재량 산출"/>
      <sheetName val="MOTOR"/>
      <sheetName val="화재 탐지 설비"/>
      <sheetName val="C3"/>
      <sheetName val="양식"/>
      <sheetName val="교각계산"/>
      <sheetName val="노임단가"/>
      <sheetName val="단"/>
      <sheetName val="실행철강하도"/>
      <sheetName val="1 자원총괄"/>
      <sheetName val="경비"/>
      <sheetName val="PANEL_중량산출"/>
      <sheetName val="내역서1999_8최종"/>
      <sheetName val="빌딩 안내"/>
      <sheetName val="갑지"/>
      <sheetName val="TEL"/>
      <sheetName val="3.하중산정4.지지력"/>
      <sheetName val="확정실적"/>
      <sheetName val="하조서"/>
      <sheetName val="기별(종합)"/>
      <sheetName val="Total"/>
      <sheetName val="기초자료입력"/>
      <sheetName val="COVER"/>
      <sheetName val="집계표(공종별)"/>
      <sheetName val="품셈TABLE"/>
      <sheetName val="동해title"/>
      <sheetName val="입찰안"/>
      <sheetName val="내역갑지"/>
      <sheetName val="단가표"/>
      <sheetName val="단가"/>
      <sheetName val="설계내역서"/>
      <sheetName val="가격표"/>
      <sheetName val="인사자료총집계"/>
      <sheetName val="구조물철거타공정이월"/>
      <sheetName val="전기공사"/>
      <sheetName val="foxz"/>
      <sheetName val="A(Rev.3)"/>
      <sheetName val="VENT"/>
      <sheetName val="견적조건"/>
      <sheetName val="기기리스트"/>
      <sheetName val="토공총괄표"/>
      <sheetName val="전기일위대가"/>
      <sheetName val="간접"/>
      <sheetName val="일위대가표"/>
      <sheetName val="costing_CV"/>
      <sheetName val="__MAIN"/>
      <sheetName val="1.설계조건"/>
      <sheetName val="XXXXXX"/>
      <sheetName val="6동"/>
      <sheetName val="조명시설"/>
      <sheetName val="CAT_5"/>
      <sheetName val="우수"/>
      <sheetName val="토공사"/>
      <sheetName val="날개벽수량표"/>
      <sheetName val="터파기및재료"/>
      <sheetName val="특별교실"/>
      <sheetName val="건축집계"/>
      <sheetName val="UNIT"/>
      <sheetName val="예총"/>
      <sheetName val="2000전체분"/>
      <sheetName val="2000년1차"/>
      <sheetName val="목차"/>
      <sheetName val="Macro1"/>
      <sheetName val="정산내역서"/>
      <sheetName val="잡철물"/>
      <sheetName val="산출기준(파견전산실)"/>
      <sheetName val="품셈표"/>
      <sheetName val="인부신상자료"/>
      <sheetName val="가도공"/>
      <sheetName val="원형1호맨홀토공수량"/>
      <sheetName val="주차구획선수량"/>
      <sheetName val="외주현황.wq1"/>
      <sheetName val="평균터파기고(1-2,ASP)"/>
      <sheetName val="골조"/>
      <sheetName val="S0"/>
      <sheetName val="설계명세서"/>
      <sheetName val="예산명세서"/>
      <sheetName val="자료입력"/>
      <sheetName val="건축내역서"/>
      <sheetName val="설비내역서"/>
      <sheetName val="전기내역서"/>
      <sheetName val="Maine"/>
      <sheetName val="인상효1"/>
      <sheetName val="(4-2)열관류값-2"/>
      <sheetName val="을"/>
      <sheetName val="총괄-1"/>
      <sheetName val="품셈총괄표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매립"/>
      <sheetName val="N賃率-職"/>
      <sheetName val="정공공사"/>
      <sheetName val="데이타"/>
      <sheetName val="식재인부"/>
      <sheetName val="일위총괄표"/>
      <sheetName val="工완성공사율"/>
      <sheetName val="제출내역 (2)"/>
      <sheetName val="일위대가"/>
      <sheetName val="공사원가계산서"/>
      <sheetName val="CTEMCOST"/>
      <sheetName val="수량산출(음암)"/>
      <sheetName val="대치판정"/>
      <sheetName val="송라초중학교(final)"/>
      <sheetName val="약품설비"/>
      <sheetName val="여과지동"/>
      <sheetName val="기초자료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H-PILE수량집계"/>
      <sheetName val="입찰안"/>
      <sheetName val="Sheet1"/>
      <sheetName val="수지표"/>
      <sheetName val="셀명"/>
      <sheetName val="설계명세서"/>
      <sheetName val="부하계산서"/>
      <sheetName val="1안"/>
      <sheetName val="을"/>
      <sheetName val="일위대가표"/>
      <sheetName val="예총"/>
      <sheetName val="철집"/>
      <sheetName val="Ⅲ.설계명세서"/>
      <sheetName val="1단계"/>
      <sheetName val="일위대가목차"/>
      <sheetName val="01"/>
      <sheetName val="약품공급2"/>
      <sheetName val="2.대외공문"/>
      <sheetName val="H PILE수량"/>
      <sheetName val="한일양산"/>
      <sheetName val="강교(Sub)"/>
      <sheetName val="도급"/>
      <sheetName val="BasePriceList"/>
      <sheetName val="#REF"/>
      <sheetName val="일위목록"/>
      <sheetName val="MOTOR"/>
      <sheetName val="안전장치"/>
      <sheetName val="합의경상"/>
      <sheetName val="사통"/>
      <sheetName val="T13(P68~72,78)"/>
      <sheetName val="EP0618"/>
      <sheetName val="샘플표지"/>
      <sheetName val="총괄표"/>
      <sheetName val="중강당 내역"/>
      <sheetName val="증감대비"/>
      <sheetName val="공조기"/>
      <sheetName val="AHU집계"/>
      <sheetName val="공조기휀"/>
      <sheetName val="C3"/>
      <sheetName val="FA설치명세"/>
      <sheetName val="DATA"/>
      <sheetName val="포장집계"/>
      <sheetName val="포장연장"/>
      <sheetName val="입고장부 (4)"/>
      <sheetName val="을부담운반비"/>
      <sheetName val="건축내역"/>
      <sheetName val="견"/>
      <sheetName val="106C0300"/>
      <sheetName val="1검토보고서"/>
      <sheetName val="수량산출서"/>
      <sheetName val="Total"/>
      <sheetName val="날개벽"/>
      <sheetName val="실행철강하도"/>
      <sheetName val="준공조서"/>
      <sheetName val="공사준공계"/>
      <sheetName val="준공검사보고서"/>
      <sheetName val="구체"/>
      <sheetName val="좌측날개벽"/>
      <sheetName val="우측날개벽"/>
      <sheetName val="내부부하"/>
      <sheetName val="재집"/>
      <sheetName val="직재"/>
      <sheetName val="소방"/>
      <sheetName val="SUMMARY"/>
      <sheetName val="갑지(추정)"/>
      <sheetName val="J直材4"/>
      <sheetName val="원가계산서"/>
      <sheetName val="양식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역T형교대(말뚝기초)"/>
      <sheetName val="수량산출기초(케블등)"/>
      <sheetName val="XL4Poppy"/>
      <sheetName val="공사착공계"/>
      <sheetName val="편성절차"/>
      <sheetName val="GAEYO"/>
      <sheetName val="용수량(생활용수)"/>
      <sheetName val="일위대가(1)"/>
      <sheetName val="개산공사비"/>
      <sheetName val="단가표"/>
      <sheetName val="재료비"/>
      <sheetName val="간접경상비"/>
      <sheetName val="일위1"/>
      <sheetName val="화재 탐지 설비"/>
      <sheetName val="일위대가(가설)"/>
      <sheetName val="자동제어"/>
      <sheetName val="노무"/>
      <sheetName val="요율"/>
      <sheetName val="단가산출"/>
      <sheetName val="일위대가목록"/>
      <sheetName val="교량하부공"/>
      <sheetName val="인제내역"/>
      <sheetName val="단가일람표"/>
      <sheetName val="대창(함평)"/>
      <sheetName val="대창(장성)"/>
      <sheetName val="대창(함평)-창열"/>
      <sheetName val="경비"/>
      <sheetName val="AILC004"/>
      <sheetName val="Sheet13"/>
      <sheetName val="발전기"/>
      <sheetName val="Sheet14"/>
      <sheetName val="1.설계조건"/>
      <sheetName val="LeadSchedule"/>
      <sheetName val="소요자재"/>
      <sheetName val="노임단가"/>
      <sheetName val="밸브설치"/>
      <sheetName val="1. 설계조건 2.단면가정 3. 하중계산"/>
      <sheetName val="DATA 입력란"/>
      <sheetName val="건축"/>
      <sheetName val="시화점실행"/>
      <sheetName val="내역을"/>
      <sheetName val="캔개발배경"/>
      <sheetName val="캔판매목표"/>
      <sheetName val="시장"/>
      <sheetName val="일정표"/>
      <sheetName val="오억미만"/>
      <sheetName val="품셈표"/>
      <sheetName val="Macro1"/>
      <sheetName val="도체종-상수표"/>
      <sheetName val="내역서1999.8최종"/>
      <sheetName val="최초설계"/>
      <sheetName val="월별지출"/>
      <sheetName val="일용직급여"/>
      <sheetName val="일용직"/>
      <sheetName val="수목데이타"/>
      <sheetName val="GI-LIST"/>
      <sheetName val="22전선(P)"/>
      <sheetName val="22전선(L)"/>
      <sheetName val="22전선(R)"/>
      <sheetName val="식재"/>
      <sheetName val="시설물"/>
      <sheetName val="식재출력용"/>
      <sheetName val="유지관리"/>
      <sheetName val="1.수인터널"/>
      <sheetName val="단순공사비단가표"/>
      <sheetName val="내역전기"/>
      <sheetName val="공종집계"/>
      <sheetName val="하도급계획"/>
      <sheetName val="가도공"/>
      <sheetName val="인사자료총집계"/>
      <sheetName val="UNIT"/>
      <sheetName val="관급자재대"/>
      <sheetName val="포장수량"/>
      <sheetName val="SCANCHEM"/>
      <sheetName val="연습"/>
      <sheetName val="3.하중산정4.지지력"/>
      <sheetName val="Sheet5"/>
      <sheetName val="예산명세서"/>
      <sheetName val="자료입력"/>
      <sheetName val="Sheet2"/>
      <sheetName val="현장관리비 산출내역"/>
      <sheetName val="GT 1050x6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>
            <v>0</v>
          </cell>
          <cell r="D4" t="str">
            <v>L/S</v>
          </cell>
          <cell r="E4">
            <v>1</v>
          </cell>
          <cell r="F4">
            <v>0</v>
          </cell>
          <cell r="H4" t="str">
            <v>NO.1-00-00</v>
          </cell>
        </row>
        <row r="5">
          <cell r="A5">
            <v>5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H5">
            <v>0</v>
          </cell>
        </row>
        <row r="6">
          <cell r="A6">
            <v>6</v>
          </cell>
          <cell r="F6">
            <v>0</v>
          </cell>
        </row>
        <row r="7">
          <cell r="A7">
            <v>7</v>
          </cell>
          <cell r="F7">
            <v>0</v>
          </cell>
        </row>
        <row r="8">
          <cell r="A8">
            <v>8</v>
          </cell>
          <cell r="F8">
            <v>0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>
            <v>0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>
            <v>0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>
            <v>0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H39">
            <v>0</v>
          </cell>
        </row>
        <row r="40">
          <cell r="A40">
            <v>39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H40">
            <v>0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>
            <v>0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>
            <v>0</v>
          </cell>
          <cell r="H63">
            <v>0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>
            <v>0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>
            <v>0</v>
          </cell>
          <cell r="H84">
            <v>0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>
            <v>0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>
            <v>0</v>
          </cell>
          <cell r="E91">
            <v>0</v>
          </cell>
          <cell r="F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>
            <v>0</v>
          </cell>
        </row>
        <row r="93">
          <cell r="A93" t="e">
            <v>#REF!</v>
          </cell>
          <cell r="B93" t="str">
            <v>LIMIT SWITCH BOX</v>
          </cell>
          <cell r="C93">
            <v>0</v>
          </cell>
          <cell r="D93" t="str">
            <v>SET</v>
          </cell>
          <cell r="E93">
            <v>1</v>
          </cell>
          <cell r="F93">
            <v>0</v>
          </cell>
        </row>
        <row r="94">
          <cell r="A94" t="e">
            <v>#REF!</v>
          </cell>
          <cell r="B94" t="str">
            <v>BUSHING</v>
          </cell>
          <cell r="C94">
            <v>0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>
            <v>0</v>
          </cell>
          <cell r="D95" t="str">
            <v>EA</v>
          </cell>
          <cell r="E95">
            <v>2</v>
          </cell>
          <cell r="F95">
            <v>0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>
            <v>0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>
            <v>0</v>
          </cell>
          <cell r="D99" t="str">
            <v>SET</v>
          </cell>
          <cell r="E99">
            <v>1</v>
          </cell>
          <cell r="F99">
            <v>0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</row>
        <row r="102">
          <cell r="A102" t="e">
            <v>#REF!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>
            <v>0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>
            <v>0</v>
          </cell>
        </row>
        <row r="115">
          <cell r="A115" t="e">
            <v>#REF!</v>
          </cell>
          <cell r="B115" t="str">
            <v>LIMIT SWITCH BOX</v>
          </cell>
          <cell r="C115">
            <v>0</v>
          </cell>
          <cell r="D115" t="str">
            <v>SET</v>
          </cell>
          <cell r="E115">
            <v>1</v>
          </cell>
          <cell r="F115">
            <v>0</v>
          </cell>
        </row>
        <row r="116">
          <cell r="A116" t="e">
            <v>#REF!</v>
          </cell>
          <cell r="B116" t="str">
            <v>BUSHING</v>
          </cell>
          <cell r="C116">
            <v>0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>
            <v>0</v>
          </cell>
          <cell r="D117" t="str">
            <v>EA</v>
          </cell>
          <cell r="E117">
            <v>2</v>
          </cell>
          <cell r="F117">
            <v>0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>
            <v>0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>
            <v>0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>
            <v>0</v>
          </cell>
          <cell r="D121" t="str">
            <v>SET</v>
          </cell>
          <cell r="E121">
            <v>1</v>
          </cell>
          <cell r="F121">
            <v>0</v>
          </cell>
        </row>
        <row r="122">
          <cell r="A122" t="e">
            <v>#REF!</v>
          </cell>
          <cell r="B122" t="str">
            <v>FLAG BOX A'SSY</v>
          </cell>
          <cell r="C122">
            <v>0</v>
          </cell>
          <cell r="D122" t="str">
            <v>SET</v>
          </cell>
          <cell r="E122">
            <v>1</v>
          </cell>
          <cell r="F122">
            <v>0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>
            <v>0</v>
          </cell>
          <cell r="G124">
            <v>0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>
            <v>0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>
            <v>0</v>
          </cell>
        </row>
        <row r="152">
          <cell r="A152" t="e">
            <v>#REF!</v>
          </cell>
        </row>
        <row r="153">
          <cell r="F153">
            <v>0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>
            <v>0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>
            <v>0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>
            <v>0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>
            <v>0</v>
          </cell>
        </row>
        <row r="191">
          <cell r="F191">
            <v>0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>
            <v>0</v>
          </cell>
          <cell r="E223">
            <v>0</v>
          </cell>
          <cell r="F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>
            <v>0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>
            <v>0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>
            <v>0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>
            <v>0</v>
          </cell>
        </row>
        <row r="231">
          <cell r="A231" t="e">
            <v>#REF!</v>
          </cell>
          <cell r="B231" t="str">
            <v>PILOT LAMP</v>
          </cell>
          <cell r="C231">
            <v>0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>
            <v>0</v>
          </cell>
        </row>
        <row r="236">
          <cell r="A236" t="e">
            <v>#REF!</v>
          </cell>
          <cell r="B236" t="str">
            <v>FUSE/SOCKET</v>
          </cell>
          <cell r="C236">
            <v>0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>
            <v>0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>
            <v>0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>
            <v>0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>
            <v>0</v>
          </cell>
          <cell r="D248" t="str">
            <v>EA</v>
          </cell>
          <cell r="E248">
            <v>1</v>
          </cell>
          <cell r="F248" t="str">
            <v>도면 참조</v>
          </cell>
          <cell r="G248">
            <v>0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A254" t="e">
            <v>#REF!</v>
          </cell>
          <cell r="B254">
            <v>0</v>
          </cell>
          <cell r="D254">
            <v>0</v>
          </cell>
          <cell r="E254">
            <v>0</v>
          </cell>
          <cell r="F254">
            <v>0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>
            <v>0</v>
          </cell>
          <cell r="H262">
            <v>0</v>
          </cell>
        </row>
        <row r="263">
          <cell r="A263" t="e">
            <v>#REF!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>
            <v>0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>
            <v>0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>
            <v>0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>
            <v>0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>
            <v>0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>
            <v>0</v>
          </cell>
          <cell r="D287" t="str">
            <v>SET</v>
          </cell>
          <cell r="E287">
            <v>1</v>
          </cell>
          <cell r="F287">
            <v>0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노무비"/>
      <sheetName val="데이타"/>
      <sheetName val="식재인부"/>
      <sheetName val="원가계산서"/>
      <sheetName val="공종별집계표"/>
      <sheetName val="빌딩 안내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합천내역"/>
      <sheetName val="AS포장복구 "/>
      <sheetName val="시행후면적"/>
      <sheetName val="수지예산"/>
      <sheetName val="산출근거(복구)"/>
      <sheetName val="단가표"/>
      <sheetName val="3.내역서"/>
      <sheetName val="설계서"/>
      <sheetName val="내역"/>
      <sheetName val="가감수량"/>
      <sheetName val="맨홀수량산출"/>
      <sheetName val="sal"/>
      <sheetName val="준공정산"/>
      <sheetName val="실행간접비용"/>
      <sheetName val="Sheet1"/>
      <sheetName val="1안"/>
      <sheetName val="건축-물가변동"/>
      <sheetName val="코드"/>
      <sheetName val="노임단가"/>
      <sheetName val="#REF"/>
      <sheetName val="증감대비"/>
      <sheetName val="_x0000_"/>
      <sheetName val="가설공사"/>
      <sheetName val="9GNG운반"/>
      <sheetName val="연습"/>
      <sheetName val="01.가로등"/>
      <sheetName val="02.펌프장"/>
      <sheetName val="Total"/>
      <sheetName val="자료"/>
      <sheetName val="b_balju_cho"/>
      <sheetName val="세부내역서"/>
      <sheetName val="건축"/>
      <sheetName val="DATA"/>
      <sheetName val="Detail"/>
      <sheetName val="_x0000_k_x0000_y_x0000__x0000__x0000_£_x0000_±_x0000_¿_x0000_"/>
      <sheetName val="간선"/>
      <sheetName val="전압"/>
      <sheetName val="조도"/>
      <sheetName val="동력"/>
      <sheetName val="sw1"/>
      <sheetName val="수량산출(출력물)"/>
      <sheetName val="단가대비"/>
      <sheetName val="일위대가"/>
      <sheetName val="공사개요"/>
      <sheetName val="노무,재료"/>
      <sheetName val="가스내역"/>
      <sheetName val="N賃率-職"/>
      <sheetName val="집계표"/>
      <sheetName val="정공공사"/>
      <sheetName val="내역갑지"/>
      <sheetName val="맨홀수량산출_x0000__x0000__x0000__x0000__x0010_[내역서.xls]건축-물"/>
      <sheetName val="환율"/>
      <sheetName val="_x0000__x0004_"/>
      <sheetName val="_x0000__x0006_Ā嗰"/>
      <sheetName val="입고장부 (4)"/>
      <sheetName val="Sheet13"/>
      <sheetName val="Sheet14"/>
      <sheetName val="Sheet9"/>
      <sheetName val="CTEMCOST"/>
      <sheetName val="__"/>
      <sheetName val="본댐설계"/>
      <sheetName val="工완성공사율"/>
      <sheetName val="노임,재료비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설계명세서"/>
      <sheetName val="부하계산서"/>
      <sheetName val="토사(PE)"/>
      <sheetName val="EQT-ESTN"/>
      <sheetName val="기존단가 (2)"/>
      <sheetName val="EP0618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요율"/>
      <sheetName val="설계기준"/>
      <sheetName val="내역1"/>
      <sheetName val="약품공급2"/>
      <sheetName val=":"/>
      <sheetName val="기구조직"/>
      <sheetName val="견적B"/>
      <sheetName val="자단"/>
      <sheetName val="사통"/>
      <sheetName val="교대"/>
      <sheetName val="_x005f_x0000_"/>
      <sheetName val="_x005f_x0000_k_x005f_x0000_y_x005f_x0000__x005f_x0000_"/>
      <sheetName val="계수시트"/>
      <sheetName val="가로등설치비"/>
      <sheetName val="산출(전기)"/>
      <sheetName val="실행철강하도"/>
      <sheetName val="guard(mac)"/>
      <sheetName val="청소년수련관"/>
      <sheetName val="날개벽수량표"/>
      <sheetName val="1.설계조건"/>
      <sheetName val="_x0000_ߐଷॠଷ_x0000_"/>
      <sheetName val="일위"/>
      <sheetName val="[내역서.xls]:"/>
      <sheetName val="2016.06.11 가로등 산출조서(백양대로).xls"/>
      <sheetName val="_x000a_검ǀ_x0000__x0000__x0000_庯"/>
      <sheetName val="[내역서.xls][내역서.xls]:"/>
      <sheetName val="[내역서.xls][내역서.xls][내역서.xls][내역서"/>
      <sheetName val="[내역서.xls][내역서.xls][내역서.xls]:"/>
      <sheetName val="을지(방송)"/>
      <sheetName val="PANEL_중량산출"/>
      <sheetName val="타견적서_영시스템"/>
      <sheetName val="데리네이타현황"/>
      <sheetName val="수량산출서"/>
      <sheetName val="자재단가"/>
      <sheetName val="예산명세서"/>
      <sheetName val="일반문틀 설치"/>
      <sheetName val="토목목록"/>
      <sheetName val=" "/>
      <sheetName val="참조"/>
      <sheetName val="시설물일위"/>
      <sheetName val="단가결정"/>
      <sheetName val="내역아"/>
      <sheetName val="울타리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한일양산"/>
      <sheetName val="카렌스센터계량기설치공사"/>
      <sheetName val="WORK"/>
      <sheetName val="70%"/>
      <sheetName val="문학간접"/>
      <sheetName val="가설"/>
      <sheetName val="목재훈증"/>
      <sheetName val="운반"/>
      <sheetName val="지붕(기와)"/>
      <sheetName val="가도공"/>
      <sheetName val="터파기및재료"/>
      <sheetName val="노무비계"/>
      <sheetName val=" 검ǀ_x0000__x0000__x0000_庯"/>
      <sheetName val="기타 정보통신공사"/>
      <sheetName val="총괄집계표"/>
      <sheetName val="총괄표 "/>
      <sheetName val="교량하부공"/>
      <sheetName val="대치판정"/>
      <sheetName val="밸브설치"/>
      <sheetName val="2000.11월설계내역"/>
      <sheetName val=" 검ǀ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입력표"/>
      <sheetName val="직재"/>
      <sheetName val="재집"/>
      <sheetName val="단면 (2)"/>
      <sheetName val="COPING"/>
      <sheetName val="명세서(센타)"/>
      <sheetName val="맨홀수량산출_x0000__x0000__x0000__x00"/>
      <sheetName val="_x000a_검ǀ_x0000__x0000__x0000_"/>
      <sheetName val="_x005f_x005f_x005f_x0000_"/>
      <sheetName val="_x005f_x000a_검ǀ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  <sheetName val="수량산출"/>
      <sheetName val="안전장치"/>
      <sheetName val="일위집계표"/>
      <sheetName val="내역"/>
      <sheetName val="정공공사"/>
      <sheetName val="정부노임단가"/>
      <sheetName val="갑지"/>
      <sheetName val="집계표"/>
      <sheetName val="13차"/>
      <sheetName val="말뚝지지력산정"/>
      <sheetName val="H-PILE수량집계"/>
      <sheetName val="단위수량"/>
      <sheetName val="가시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전기"/>
      <sheetName val="수량산출"/>
      <sheetName val="철거산출근거"/>
      <sheetName val="N賃率-職"/>
      <sheetName val="일위대가"/>
      <sheetName val="수량산출(음암)"/>
      <sheetName val="갑지"/>
      <sheetName val="집계표"/>
      <sheetName val="부대내역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안전장치"/>
      <sheetName val="건축내역"/>
      <sheetName val="개산공사비"/>
      <sheetName val="내역서"/>
      <sheetName val="간이(갑)"/>
      <sheetName val="자료"/>
      <sheetName val="간선"/>
      <sheetName val="전압"/>
      <sheetName val="조도"/>
      <sheetName val="동력"/>
      <sheetName val="정공공사"/>
      <sheetName val="TEL"/>
      <sheetName val="Sheet14"/>
      <sheetName val="공사개요"/>
      <sheetName val="현장관리비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1안"/>
      <sheetName val="Sheet13"/>
      <sheetName val="단가표"/>
      <sheetName val="건축명"/>
      <sheetName val="기계명"/>
      <sheetName val="전기명"/>
      <sheetName val="토목명"/>
      <sheetName val="기초자료입력"/>
      <sheetName val="단가"/>
      <sheetName val="예총"/>
      <sheetName val="실행철강하도"/>
      <sheetName val="순공사원가"/>
      <sheetName val="6호기"/>
      <sheetName val="강교(Sub)"/>
      <sheetName val="GEN"/>
      <sheetName val="말뚝지지력산정"/>
      <sheetName val="성북내역서(종합)"/>
      <sheetName val="표지"/>
      <sheetName val="영업2"/>
      <sheetName val="영업3"/>
      <sheetName val="전체"/>
      <sheetName val="내역서 제출"/>
      <sheetName val="토공개요"/>
      <sheetName val="토공(1)"/>
      <sheetName val="금액내역서"/>
      <sheetName val="일(4)"/>
      <sheetName val="재료비"/>
      <sheetName val="식재인부"/>
      <sheetName val="공량서"/>
      <sheetName val="내역서1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제목 (3)"/>
      <sheetName val="제목 (2)"/>
      <sheetName val="제목"/>
      <sheetName val="내역서"/>
      <sheetName val="내역서 (2)"/>
      <sheetName val="내역서 (3)"/>
      <sheetName val="총괄내역단가"/>
      <sheetName val="수목데이타 "/>
      <sheetName val="갑지"/>
      <sheetName val="집계표"/>
      <sheetName val="발주설계서(당초)"/>
      <sheetName val="설비"/>
      <sheetName val="내역단가"/>
      <sheetName val="일위단가"/>
      <sheetName val="을"/>
      <sheetName val="남대문빌딩"/>
      <sheetName val="검수고1-1층"/>
      <sheetName val="전기관급"/>
      <sheetName val="관급"/>
      <sheetName val="내역서1999.8최종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N賃率-職"/>
      <sheetName val="I一般比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20관리비율"/>
      <sheetName val="전선 및 전선관"/>
      <sheetName val="일위대가"/>
      <sheetName val="노무비단가"/>
      <sheetName val="옥외 전력간선공사"/>
      <sheetName val="수량산출1"/>
      <sheetName val="자재단가표"/>
      <sheetName val="내역1"/>
      <sheetName val="동원(3)"/>
      <sheetName val="#REF"/>
      <sheetName val="화해(함평)"/>
      <sheetName val="화해(장성)"/>
      <sheetName val="내역서"/>
      <sheetName val="을지"/>
      <sheetName val="시설물일위"/>
      <sheetName val="일위대가(가설)"/>
      <sheetName val="경율산정.XLS"/>
      <sheetName val="중기사용료"/>
      <sheetName val="공조기휀"/>
      <sheetName val="N賃率_職"/>
      <sheetName val="노임단가"/>
      <sheetName val="노임"/>
      <sheetName val="제작비추산총괄표"/>
      <sheetName val="노무비"/>
      <sheetName val="b_balju_cho"/>
      <sheetName val="내역"/>
      <sheetName val="C-직노1"/>
      <sheetName val="P&amp;L(Ahn)"/>
      <sheetName val="Baby일위대가"/>
      <sheetName val="집계"/>
      <sheetName val="순공사비"/>
      <sheetName val="J直材4"/>
      <sheetName val="중기일위대가"/>
      <sheetName val="토공"/>
      <sheetName val="인부임"/>
      <sheetName val="Data"/>
      <sheetName val="단가조사"/>
      <sheetName val="날개벽수량표"/>
      <sheetName val="KCS-CA"/>
      <sheetName val="수량산출"/>
      <sheetName val="포장공"/>
      <sheetName val="배수공"/>
      <sheetName val="전기공사일위대가"/>
      <sheetName val="새공통"/>
      <sheetName val="공사원가계산서"/>
      <sheetName val="Sheet1"/>
      <sheetName val="단"/>
      <sheetName val="산경"/>
      <sheetName val="일위대가목록"/>
      <sheetName val="직노"/>
      <sheetName val="을-ATYPE"/>
      <sheetName val="문산"/>
      <sheetName val="총괄표"/>
      <sheetName val="다곡2교"/>
      <sheetName val="DATE"/>
      <sheetName val="조건표"/>
      <sheetName val="원형맨홀수량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5사남"/>
      <sheetName val="지급자재"/>
      <sheetName val="유림골조"/>
      <sheetName val="단위수량"/>
      <sheetName val="중기사용료산출근거"/>
      <sheetName val="단가 및 재료비"/>
      <sheetName val="총괄내역서"/>
      <sheetName val="샌딩 에폭시 도장"/>
      <sheetName val="일반문틀 설치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차액보증"/>
      <sheetName val="인사자료총집계"/>
      <sheetName val="CTEMCOST"/>
      <sheetName val="기본일위"/>
      <sheetName val="품셈"/>
      <sheetName val="2.수량조서(발주용)"/>
      <sheetName val="업체명"/>
      <sheetName val="관리"/>
      <sheetName val="WATER"/>
      <sheetName val="차도부연장현황"/>
      <sheetName val="Galaxy 소비자가격표"/>
      <sheetName val="목록"/>
      <sheetName val="70%"/>
      <sheetName val="96노임기준"/>
      <sheetName val="6PILE  (돌출)"/>
      <sheetName val="절감효과"/>
      <sheetName val="설계예시"/>
      <sheetName val="간접비총괄 (2)"/>
      <sheetName val="구조물공"/>
      <sheetName val="부대공"/>
      <sheetName val="공종별수량집계"/>
      <sheetName val="담장산출"/>
      <sheetName val="견적"/>
      <sheetName val="약전설비"/>
      <sheetName val="단가산출"/>
      <sheetName val="4. 자재단가비교표"/>
      <sheetName val="4. 일위대가"/>
      <sheetName val="일위대가표(유단가)"/>
      <sheetName val="원가계산서"/>
      <sheetName val="(변경계약)총괄내역"/>
      <sheetName val="(A)내역서"/>
      <sheetName val="MOTOR"/>
      <sheetName val="일위목록"/>
      <sheetName val="일위대가(출입)"/>
      <sheetName val="COST"/>
      <sheetName val="Sheet4"/>
      <sheetName val="을_ATYPE"/>
      <sheetName val="증감대비"/>
      <sheetName val="조명시설"/>
      <sheetName val="woo(mac)"/>
      <sheetName val="guard(mac)"/>
      <sheetName val="부하계산서"/>
      <sheetName val="정부노임단가"/>
      <sheetName val="도로단위당"/>
      <sheetName val="소비자가"/>
      <sheetName val="설직재-1"/>
      <sheetName val="적현로"/>
      <sheetName val="아파트"/>
      <sheetName val="EQT-ESTN"/>
      <sheetName val="1차설계변경내역"/>
      <sheetName val="지수"/>
      <sheetName val="갑지(추정)"/>
      <sheetName val="Sheet5"/>
      <sheetName val="FACTOR"/>
      <sheetName val="工관리비율"/>
      <sheetName val="工완성공사율"/>
      <sheetName val="경산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전기"/>
      <sheetName val="요율"/>
      <sheetName val="하도관리"/>
      <sheetName val="확약서"/>
      <sheetName val="Sheet9"/>
      <sheetName val="건축-물가변동"/>
      <sheetName val="퇴직영수증"/>
      <sheetName val="단위단가"/>
      <sheetName val="경율산정"/>
      <sheetName val="방지책개소별명세"/>
      <sheetName val="인건비"/>
      <sheetName val="가설대가"/>
      <sheetName val="토공대가"/>
      <sheetName val="구조대가"/>
      <sheetName val="포설대가1"/>
      <sheetName val="부대대가"/>
      <sheetName val="공정집계_국별"/>
      <sheetName val="Sheet3"/>
      <sheetName val="대구-교대(A1)"/>
      <sheetName val="dt0301"/>
      <sheetName val="dtt0301"/>
      <sheetName val="내역단위"/>
      <sheetName val="견적서"/>
      <sheetName val="합천내역"/>
      <sheetName val="설계명세서"/>
      <sheetName val="기본단가표"/>
      <sheetName val="3"/>
      <sheetName val="패널"/>
      <sheetName val="000000"/>
      <sheetName val="공통가설"/>
      <sheetName val="아파트_9"/>
      <sheetName val="품셈TABLE"/>
      <sheetName val="노임단가(일반)"/>
      <sheetName val="전기일위대가"/>
      <sheetName val="대목"/>
      <sheetName val="소화설비"/>
      <sheetName val="내역서(실)"/>
      <sheetName val="변압기 및 발전기 용량"/>
      <sheetName val="MOKDONG(1)"/>
      <sheetName val="준검 내역서"/>
      <sheetName val="기존단가 (2)"/>
      <sheetName val="자료입력"/>
      <sheetName val="예산명세서"/>
      <sheetName val="시행후면적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계설비"/>
      <sheetName val="설계내역서"/>
      <sheetName val="공사개요"/>
      <sheetName val="대전-교대(A1-A2)"/>
      <sheetName val="Total"/>
      <sheetName val="시설물기초"/>
      <sheetName val="단1"/>
      <sheetName val="실행대비"/>
      <sheetName val="노임이"/>
      <sheetName val="6호기"/>
      <sheetName val="갑지"/>
      <sheetName val="방식총괄"/>
      <sheetName val="단가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입찰안"/>
      <sheetName val="설계서(1)"/>
      <sheetName val="아스콘포장 (5t)"/>
      <sheetName val="원가_(2)1"/>
      <sheetName val="전선_및_전선관1"/>
      <sheetName val="8.PILE  (돌출)"/>
      <sheetName val="원형1호맨홀토공수량"/>
      <sheetName val="Sheet13"/>
      <sheetName val="대창(장성)"/>
      <sheetName val="대창(함평)-창열"/>
      <sheetName val="전국현황"/>
      <sheetName val="자재집계"/>
      <sheetName val="기자재비"/>
      <sheetName val="부대내역"/>
      <sheetName val="내역서(기성청구)"/>
      <sheetName val="POL6차-PIPING"/>
      <sheetName val="시공변경 설명서"/>
      <sheetName val="공사비증감내역"/>
      <sheetName val="변경조서"/>
      <sheetName val="362품셈"/>
      <sheetName val="sw1"/>
      <sheetName val="실행철강하도"/>
      <sheetName val="계수원본(99.2.28)"/>
      <sheetName val="기별"/>
      <sheetName val="단가명령서"/>
      <sheetName val="제2~7호표"/>
      <sheetName val="예산내역서"/>
      <sheetName val="설계예산서"/>
      <sheetName val="수공기"/>
      <sheetName val="중기"/>
      <sheetName val="수지예산"/>
      <sheetName val="CAUDIT"/>
      <sheetName val="토적계산"/>
      <sheetName val="목차"/>
      <sheetName val="마포토정"/>
      <sheetName val="10월"/>
      <sheetName val="신천3호용수로"/>
      <sheetName val="2공구산출내역"/>
      <sheetName val="식재일위대가"/>
      <sheetName val="전선"/>
      <sheetName val="CABLE"/>
      <sheetName val="건축공사실행"/>
      <sheetName val="펀칭"/>
      <sheetName val="물량"/>
      <sheetName val="평균높이산출근거"/>
      <sheetName val="횡배수관위치조서"/>
      <sheetName val="사용성검토"/>
      <sheetName val="제품별구성표"/>
      <sheetName val="BEND LOSS"/>
      <sheetName val="을"/>
      <sheetName val="금융비용"/>
      <sheetName val="인건-측정"/>
      <sheetName val="Sheet1 (2)"/>
      <sheetName val="danga"/>
      <sheetName val="ilch"/>
      <sheetName val="기둥(원형)"/>
      <sheetName val="물가자료"/>
      <sheetName val="암거공"/>
      <sheetName val="부대집계1"/>
      <sheetName val="가도단위"/>
      <sheetName val="3련 BOX"/>
      <sheetName val="9GNG운반"/>
      <sheetName val="설계서"/>
      <sheetName val="아파트건축"/>
      <sheetName val="별첨1-4"/>
      <sheetName val="암거단위"/>
      <sheetName val="횡배수관집현황(2공구)"/>
      <sheetName val="실행내역"/>
      <sheetName val="공예을"/>
      <sheetName val="내역을"/>
      <sheetName val="건축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기기리스트"/>
      <sheetName val="Sheet2"/>
      <sheetName val="asd"/>
      <sheetName val="단면치수"/>
      <sheetName val="DATA1"/>
      <sheetName val="7.수지"/>
      <sheetName val="광양방향"/>
      <sheetName val="BOX전기내역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국소별수량산출"/>
      <sheetName val="노임변동률"/>
      <sheetName val="OPGW기별"/>
      <sheetName val="지시서"/>
      <sheetName val="이천변압기운반비"/>
      <sheetName val="램머"/>
      <sheetName val="BOX-1510"/>
      <sheetName val="백암비스타내역"/>
      <sheetName val="재료비"/>
      <sheetName val="표준내역"/>
      <sheetName val="대운산출"/>
      <sheetName val="배전KT"/>
      <sheetName val="결선list"/>
      <sheetName val="ABUT수량-A1"/>
      <sheetName val="토목검측서"/>
      <sheetName val="1차_내역서"/>
      <sheetName val="8_수량산출서"/>
      <sheetName val="9_단가조사서"/>
      <sheetName val="6_일위목록"/>
      <sheetName val="기존단가_(2)"/>
      <sheetName val="실행내역 "/>
      <sheetName val="C-노임단가"/>
      <sheetName val="45,46"/>
      <sheetName val="사업성분석"/>
      <sheetName val="백호우계수"/>
      <sheetName val="총괄갑 "/>
      <sheetName val="99년신청"/>
      <sheetName val="건축토목내역"/>
      <sheetName val="단가표"/>
      <sheetName val="금액"/>
      <sheetName val="명단"/>
      <sheetName val="4__자재단가비교표"/>
      <sheetName val="4__일위대가"/>
      <sheetName val="준검_내역서"/>
      <sheetName val="상행-교대(A1-A2)"/>
      <sheetName val="날개벽"/>
      <sheetName val="대로근거"/>
      <sheetName val="내역서1999.8최종"/>
      <sheetName val="철거산출근거"/>
      <sheetName val="1-최종안"/>
      <sheetName val="사업분석-분양가결정"/>
      <sheetName val="말뚝지지력산정"/>
      <sheetName val="unit 4"/>
      <sheetName val="설계내역(2001)"/>
      <sheetName val="4)유동표"/>
      <sheetName val="기계경비(시간당)"/>
      <sheetName val="spec1"/>
      <sheetName val="시설장비"/>
      <sheetName val="계림(함평)"/>
      <sheetName val="계림(장성)"/>
      <sheetName val="노원열병합  건축공사기성내역서"/>
      <sheetName val="BOX(상시)"/>
      <sheetName val="본체"/>
      <sheetName val="REACTION(USE평시)"/>
      <sheetName val="설계조건"/>
      <sheetName val="REACTION(USD지진시)"/>
      <sheetName val="Macro1"/>
      <sheetName val="Macro3"/>
      <sheetName val="Macro2"/>
      <sheetName val="배관배선내역"/>
      <sheetName val="환경기계공정표 (3)"/>
      <sheetName val="combi(wall)"/>
      <sheetName val="전기자료"/>
      <sheetName val="Sheet14"/>
      <sheetName val="Sheet10"/>
      <sheetName val="집계표"/>
      <sheetName val="수량산출서"/>
      <sheetName val="1호철근량"/>
      <sheetName val="1. 설계조건 2.단면가정 3. 하중계산"/>
      <sheetName val="DATA 입력란"/>
      <sheetName val="가도공"/>
      <sheetName val="BID"/>
      <sheetName val="역T형"/>
      <sheetName val="SANTOGO"/>
      <sheetName val="SANBAISU"/>
      <sheetName val="설계개요"/>
      <sheetName val="산출내역 (월기성)"/>
      <sheetName val="건축기성"/>
      <sheetName val="공량예산"/>
      <sheetName val="PIPE(인수본)"/>
      <sheetName val="기준표"/>
      <sheetName val="(10) 단가산출결과"/>
      <sheetName val=" FURNACE현설"/>
      <sheetName val="명세서(을)"/>
      <sheetName val="1호맨홀토공"/>
      <sheetName val="견적990322"/>
      <sheetName val="대차대조표"/>
      <sheetName val="JUCK"/>
      <sheetName val="산근"/>
      <sheetName val="모래기초"/>
      <sheetName val="기성내역서"/>
      <sheetName val="상세내역서"/>
      <sheetName val="#2-3 일위대가"/>
      <sheetName val="#2-4 단가대비표"/>
      <sheetName val="동원인원"/>
      <sheetName val="자재단가비교표"/>
      <sheetName val="경제성분석"/>
      <sheetName val="I.설계조건"/>
      <sheetName val="깨기"/>
      <sheetName val="수량산출서(보강)"/>
      <sheetName val="중기솔뇨"/>
      <sheetName val="금액내역서"/>
      <sheetName val="개별직종노임단가(2002.5)"/>
      <sheetName val="도급내역(금차분)"/>
      <sheetName val="공비대비"/>
      <sheetName val="마산월령동골조물량변경"/>
      <sheetName val="A"/>
      <sheetName val="대비"/>
      <sheetName val="설계내역2"/>
      <sheetName val="청천내"/>
      <sheetName val="조도계산(1)"/>
      <sheetName val="상부수량집계표"/>
      <sheetName val="도근좌표"/>
      <sheetName val="투찰"/>
      <sheetName val="신우"/>
      <sheetName val="산출근거"/>
      <sheetName val="포승(S+H)"/>
      <sheetName val="포승(SHEET)"/>
      <sheetName val="변경내역서"/>
      <sheetName val="환율"/>
      <sheetName val="b_balju-단가단가단가"/>
      <sheetName val="터파기및재료"/>
      <sheetName val="Key Data"/>
      <sheetName val="종배수관"/>
      <sheetName val="J"/>
      <sheetName val="sst,stl창호"/>
      <sheetName val="손익현황"/>
      <sheetName val="돈암사업"/>
      <sheetName val="직접경비"/>
      <sheetName val="3.건축(현장안)"/>
      <sheetName val="제출내역서"/>
      <sheetName val="내역서(실행)"/>
      <sheetName val="내역서 (원본)"/>
      <sheetName val="내역서(실행)3"/>
      <sheetName val="수로교총재료집계"/>
      <sheetName val="9811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 refreshError="1"/>
      <sheetData sheetId="469" refreshError="1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N賃率-職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(공사)-1"/>
      <sheetName val="총괄표"/>
      <sheetName val="내역서"/>
      <sheetName val="잔토량"/>
      <sheetName val="단위내역목록"/>
      <sheetName val="단위내역서"/>
      <sheetName val="단가비교표"/>
      <sheetName val="원가계산서(폐기물처리)"/>
      <sheetName val="폐기물내역"/>
      <sheetName val="폐기물처리비 "/>
      <sheetName val="N賃率-職"/>
      <sheetName val="일위대가(긴급전화)"/>
      <sheetName val="자재단가표"/>
      <sheetName val="인건비"/>
      <sheetName val="내역"/>
      <sheetName val="일위대가(가설)"/>
      <sheetName val="실내건축일위대가"/>
      <sheetName val="서울기획2003"/>
      <sheetName val="Sheet1"/>
      <sheetName val="노임"/>
      <sheetName val="9GNG운반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U31"/>
  <sheetViews>
    <sheetView showGridLines="0" tabSelected="1" view="pageBreakPreview" zoomScaleNormal="100" zoomScaleSheetLayoutView="100" workbookViewId="0">
      <selection activeCell="D8" sqref="D8"/>
    </sheetView>
  </sheetViews>
  <sheetFormatPr defaultColWidth="12.6640625" defaultRowHeight="19.5" customHeight="1"/>
  <cols>
    <col min="1" max="2" width="5.109375" style="46" customWidth="1"/>
    <col min="3" max="3" width="21.88671875" style="46" customWidth="1"/>
    <col min="4" max="4" width="27.6640625" style="46" customWidth="1"/>
    <col min="5" max="5" width="31.21875" style="46" customWidth="1"/>
    <col min="6" max="6" width="23.77734375" style="46" customWidth="1"/>
    <col min="7" max="7" width="17.5546875" style="46" hidden="1" customWidth="1"/>
    <col min="8" max="8" width="11.88671875" style="254" hidden="1" customWidth="1"/>
    <col min="9" max="11" width="0" style="46" hidden="1" customWidth="1"/>
    <col min="12" max="16384" width="12.6640625" style="46"/>
  </cols>
  <sheetData>
    <row r="1" spans="1:8" ht="26.25" customHeight="1">
      <c r="A1" s="450" t="s">
        <v>0</v>
      </c>
      <c r="B1" s="450"/>
      <c r="C1" s="450"/>
      <c r="D1" s="450"/>
      <c r="E1" s="450"/>
      <c r="F1" s="450"/>
    </row>
    <row r="2" spans="1:8" ht="18.75" customHeight="1">
      <c r="A2" s="451" t="s">
        <v>1048</v>
      </c>
      <c r="B2" s="451"/>
      <c r="C2" s="451"/>
      <c r="D2" s="451"/>
      <c r="E2" s="451"/>
      <c r="F2" s="451"/>
    </row>
    <row r="3" spans="1:8" ht="18" customHeight="1">
      <c r="A3" s="452" t="s">
        <v>1</v>
      </c>
      <c r="B3" s="453"/>
      <c r="C3" s="454"/>
      <c r="D3" s="48" t="s">
        <v>2</v>
      </c>
      <c r="E3" s="48" t="s">
        <v>3</v>
      </c>
      <c r="F3" s="48" t="s">
        <v>4</v>
      </c>
    </row>
    <row r="4" spans="1:8" ht="18" customHeight="1">
      <c r="A4" s="455" t="s">
        <v>5</v>
      </c>
      <c r="B4" s="455" t="s">
        <v>6</v>
      </c>
      <c r="C4" s="341" t="s">
        <v>7</v>
      </c>
      <c r="D4" s="49"/>
      <c r="E4" s="50"/>
      <c r="F4" s="50"/>
    </row>
    <row r="5" spans="1:8" ht="18" customHeight="1">
      <c r="A5" s="456"/>
      <c r="B5" s="456"/>
      <c r="C5" s="443" t="s">
        <v>1125</v>
      </c>
      <c r="D5" s="52"/>
      <c r="E5" s="53"/>
      <c r="F5" s="53"/>
    </row>
    <row r="6" spans="1:8" ht="18" customHeight="1">
      <c r="A6" s="456"/>
      <c r="B6" s="456"/>
      <c r="C6" s="443" t="s">
        <v>1126</v>
      </c>
      <c r="D6" s="54"/>
      <c r="E6" s="53"/>
      <c r="F6" s="53"/>
    </row>
    <row r="7" spans="1:8" ht="18" customHeight="1">
      <c r="A7" s="456"/>
      <c r="B7" s="456"/>
      <c r="C7" s="443" t="s">
        <v>1127</v>
      </c>
      <c r="D7" s="52"/>
      <c r="E7" s="53"/>
      <c r="F7" s="53"/>
    </row>
    <row r="8" spans="1:8" ht="18" customHeight="1">
      <c r="A8" s="456"/>
      <c r="B8" s="456" t="s">
        <v>8</v>
      </c>
      <c r="C8" s="443" t="s">
        <v>9</v>
      </c>
      <c r="D8" s="49"/>
      <c r="E8" s="53"/>
      <c r="F8" s="53"/>
      <c r="G8" s="55"/>
      <c r="H8" s="273"/>
    </row>
    <row r="9" spans="1:8" ht="18" customHeight="1">
      <c r="A9" s="456"/>
      <c r="B9" s="456"/>
      <c r="C9" s="443" t="s">
        <v>10</v>
      </c>
      <c r="D9" s="52"/>
      <c r="E9" s="53" t="str">
        <f>"직접노무비의 "&amp;G9*100&amp;"%"</f>
        <v>직접노무비의 12.5%</v>
      </c>
      <c r="F9" s="53"/>
      <c r="G9" s="56">
        <v>0.125</v>
      </c>
      <c r="H9" s="273"/>
    </row>
    <row r="10" spans="1:8" ht="18" customHeight="1">
      <c r="A10" s="456"/>
      <c r="B10" s="456"/>
      <c r="C10" s="443" t="s">
        <v>1127</v>
      </c>
      <c r="D10" s="52"/>
      <c r="E10" s="53"/>
      <c r="F10" s="53"/>
      <c r="G10" s="55"/>
      <c r="H10" s="273"/>
    </row>
    <row r="11" spans="1:8" ht="18" customHeight="1">
      <c r="A11" s="456"/>
      <c r="B11" s="456" t="s">
        <v>11</v>
      </c>
      <c r="C11" s="443" t="s">
        <v>1128</v>
      </c>
      <c r="D11" s="52"/>
      <c r="E11" s="53"/>
      <c r="F11" s="53"/>
      <c r="G11" s="55"/>
      <c r="H11" s="273"/>
    </row>
    <row r="12" spans="1:8" ht="18" customHeight="1">
      <c r="A12" s="456"/>
      <c r="B12" s="456"/>
      <c r="C12" s="443" t="s">
        <v>1129</v>
      </c>
      <c r="D12" s="52"/>
      <c r="E12" s="53" t="str">
        <f>"노무비의 "&amp;G12*100&amp;"%"</f>
        <v>노무비의 3.7%</v>
      </c>
      <c r="F12" s="53"/>
      <c r="G12" s="56">
        <v>3.6999999999999998E-2</v>
      </c>
      <c r="H12" s="273"/>
    </row>
    <row r="13" spans="1:8" ht="18" customHeight="1">
      <c r="A13" s="456"/>
      <c r="B13" s="456"/>
      <c r="C13" s="443" t="s">
        <v>1130</v>
      </c>
      <c r="D13" s="52"/>
      <c r="E13" s="53" t="str">
        <f>"노무비의 "&amp;G13*100&amp;"%"</f>
        <v>노무비의 1.01%</v>
      </c>
      <c r="F13" s="53"/>
      <c r="G13" s="56">
        <v>1.01E-2</v>
      </c>
      <c r="H13" s="273"/>
    </row>
    <row r="14" spans="1:8" ht="18" customHeight="1">
      <c r="A14" s="456"/>
      <c r="B14" s="456"/>
      <c r="C14" s="443" t="s">
        <v>1131</v>
      </c>
      <c r="D14" s="52"/>
      <c r="E14" s="53" t="str">
        <f>"직접노무비의 "&amp;G14*100&amp;"%"</f>
        <v>직접노무비의 3.495%</v>
      </c>
      <c r="F14" s="53"/>
      <c r="G14" s="57">
        <v>3.4950000000000002E-2</v>
      </c>
      <c r="H14" s="273"/>
    </row>
    <row r="15" spans="1:8" ht="18" customHeight="1">
      <c r="A15" s="456"/>
      <c r="B15" s="456"/>
      <c r="C15" s="443" t="s">
        <v>1132</v>
      </c>
      <c r="D15" s="52"/>
      <c r="E15" s="53" t="str">
        <f>"직접노무비의 "&amp;G15*100&amp;"%"</f>
        <v>직접노무비의 4.5%</v>
      </c>
      <c r="F15" s="53"/>
      <c r="G15" s="56">
        <v>4.4999999999999998E-2</v>
      </c>
      <c r="H15" s="273"/>
    </row>
    <row r="16" spans="1:8" ht="18" customHeight="1">
      <c r="A16" s="456"/>
      <c r="B16" s="456"/>
      <c r="C16" s="443" t="s">
        <v>1133</v>
      </c>
      <c r="D16" s="52"/>
      <c r="E16" s="53" t="str">
        <f>"건강보험료의 "&amp;G16*100&amp;"%"</f>
        <v>건강보험료의 12.27%</v>
      </c>
      <c r="F16" s="53"/>
      <c r="G16" s="56">
        <v>0.1227</v>
      </c>
      <c r="H16" s="273"/>
    </row>
    <row r="17" spans="1:21" ht="18" customHeight="1">
      <c r="A17" s="456"/>
      <c r="B17" s="456"/>
      <c r="C17" s="443" t="s">
        <v>1134</v>
      </c>
      <c r="D17" s="52"/>
      <c r="E17" s="53" t="str">
        <f>"직접노무비의 "&amp;G17*100&amp;"%"</f>
        <v>직접노무비의 2.3%</v>
      </c>
      <c r="F17" s="53"/>
      <c r="G17" s="56">
        <v>2.3E-2</v>
      </c>
      <c r="H17" s="273"/>
    </row>
    <row r="18" spans="1:21" ht="18" customHeight="1">
      <c r="A18" s="456"/>
      <c r="B18" s="456"/>
      <c r="C18" s="443" t="s">
        <v>1135</v>
      </c>
      <c r="D18" s="54"/>
      <c r="E18" s="53" t="s">
        <v>12</v>
      </c>
      <c r="F18" s="53"/>
      <c r="G18" s="56">
        <v>1.8499999999999999E-2</v>
      </c>
      <c r="H18" s="274">
        <f>INT((D7+D8)*1.85%*1.2)</f>
        <v>0</v>
      </c>
    </row>
    <row r="19" spans="1:21" ht="18" customHeight="1">
      <c r="A19" s="456"/>
      <c r="B19" s="456"/>
      <c r="C19" s="443" t="s">
        <v>1136</v>
      </c>
      <c r="D19" s="52"/>
      <c r="E19" s="53" t="str">
        <f>"(재료비+노무비)의 "&amp;G19*100&amp;"%"</f>
        <v>(재료비+노무비)의 7.8%</v>
      </c>
      <c r="F19" s="53"/>
      <c r="G19" s="56">
        <v>7.8E-2</v>
      </c>
      <c r="H19" s="274">
        <f>INT((D7+D8+H28)*1.85%)</f>
        <v>0</v>
      </c>
    </row>
    <row r="20" spans="1:21" ht="18" customHeight="1">
      <c r="A20" s="456"/>
      <c r="B20" s="456"/>
      <c r="C20" s="443" t="s">
        <v>1127</v>
      </c>
      <c r="D20" s="52"/>
      <c r="E20" s="53"/>
      <c r="F20" s="53"/>
      <c r="G20" s="55"/>
      <c r="H20" s="273"/>
    </row>
    <row r="21" spans="1:21" ht="18" customHeight="1">
      <c r="A21" s="445" t="s">
        <v>13</v>
      </c>
      <c r="B21" s="445"/>
      <c r="C21" s="445"/>
      <c r="D21" s="52"/>
      <c r="E21" s="53"/>
      <c r="F21" s="53"/>
      <c r="G21" s="55"/>
      <c r="H21" s="273"/>
    </row>
    <row r="22" spans="1:21" ht="18" customHeight="1">
      <c r="A22" s="446" t="s">
        <v>14</v>
      </c>
      <c r="B22" s="447"/>
      <c r="C22" s="448"/>
      <c r="D22" s="52"/>
      <c r="E22" s="53" t="s">
        <v>15</v>
      </c>
      <c r="F22" s="53"/>
      <c r="G22" s="58">
        <v>0.06</v>
      </c>
      <c r="H22" s="273"/>
    </row>
    <row r="23" spans="1:21" ht="18" customHeight="1">
      <c r="A23" s="446" t="s">
        <v>889</v>
      </c>
      <c r="B23" s="447"/>
      <c r="C23" s="448"/>
      <c r="D23" s="52"/>
      <c r="E23" s="53" t="s">
        <v>16</v>
      </c>
      <c r="F23" s="53"/>
      <c r="G23" s="58">
        <v>0.15</v>
      </c>
      <c r="H23" s="273"/>
    </row>
    <row r="24" spans="1:21" ht="18" customHeight="1">
      <c r="A24" s="446" t="s">
        <v>890</v>
      </c>
      <c r="B24" s="447"/>
      <c r="C24" s="448"/>
      <c r="D24" s="52"/>
      <c r="E24" s="53"/>
      <c r="F24" s="53"/>
      <c r="G24" s="58"/>
      <c r="H24" s="273"/>
    </row>
    <row r="25" spans="1:21" s="300" customFormat="1" ht="18" customHeight="1">
      <c r="A25" s="446" t="s">
        <v>1004</v>
      </c>
      <c r="B25" s="447"/>
      <c r="C25" s="448"/>
      <c r="D25" s="52"/>
      <c r="E25" s="53"/>
      <c r="F25" s="53"/>
      <c r="G25" s="58"/>
      <c r="H25" s="273"/>
    </row>
    <row r="26" spans="1:21" ht="18" customHeight="1">
      <c r="A26" s="445" t="s">
        <v>1003</v>
      </c>
      <c r="B26" s="445"/>
      <c r="C26" s="445"/>
      <c r="D26" s="52"/>
      <c r="E26" s="53"/>
      <c r="F26" s="53"/>
      <c r="G26" s="55"/>
      <c r="H26" s="273"/>
    </row>
    <row r="27" spans="1:21" ht="18" customHeight="1">
      <c r="A27" s="445" t="s">
        <v>891</v>
      </c>
      <c r="B27" s="445"/>
      <c r="C27" s="445"/>
      <c r="D27" s="52"/>
      <c r="E27" s="53" t="s">
        <v>17</v>
      </c>
      <c r="F27" s="53"/>
      <c r="G27" s="55"/>
      <c r="H27" s="273"/>
      <c r="I27" s="273"/>
    </row>
    <row r="28" spans="1:21" ht="18" customHeight="1">
      <c r="A28" s="445" t="s">
        <v>1005</v>
      </c>
      <c r="B28" s="445"/>
      <c r="C28" s="445"/>
      <c r="D28" s="49"/>
      <c r="E28" s="53" t="s">
        <v>18</v>
      </c>
      <c r="F28" s="53"/>
      <c r="I28" s="273" t="s">
        <v>19</v>
      </c>
    </row>
    <row r="29" spans="1:21" ht="18" customHeight="1">
      <c r="A29" s="446" t="s">
        <v>1039</v>
      </c>
      <c r="B29" s="447"/>
      <c r="C29" s="448"/>
      <c r="D29" s="49"/>
      <c r="E29" s="53" t="s">
        <v>1040</v>
      </c>
      <c r="F29" s="53"/>
      <c r="G29" s="56"/>
      <c r="H29" s="275"/>
    </row>
    <row r="30" spans="1:21" ht="18.75" customHeight="1">
      <c r="A30" s="449" t="s">
        <v>1038</v>
      </c>
      <c r="B30" s="449"/>
      <c r="C30" s="449"/>
      <c r="D30" s="59">
        <f>TRUNC(SUM(D28:D29),0)</f>
        <v>0</v>
      </c>
      <c r="E30" s="60"/>
      <c r="F30" s="61"/>
      <c r="U30" s="279"/>
    </row>
    <row r="31" spans="1:21" ht="19.5" customHeight="1">
      <c r="F31" s="62"/>
      <c r="G31" s="62"/>
      <c r="U31" s="279"/>
    </row>
  </sheetData>
  <mergeCells count="17">
    <mergeCell ref="A1:F1"/>
    <mergeCell ref="A2:F2"/>
    <mergeCell ref="A3:C3"/>
    <mergeCell ref="A4:A20"/>
    <mergeCell ref="B4:B7"/>
    <mergeCell ref="B8:B10"/>
    <mergeCell ref="B11:B20"/>
    <mergeCell ref="A28:C28"/>
    <mergeCell ref="A29:C29"/>
    <mergeCell ref="A30:C30"/>
    <mergeCell ref="A21:C21"/>
    <mergeCell ref="A22:C22"/>
    <mergeCell ref="A23:C23"/>
    <mergeCell ref="A24:C24"/>
    <mergeCell ref="A26:C26"/>
    <mergeCell ref="A27:C27"/>
    <mergeCell ref="A25:C25"/>
  </mergeCells>
  <phoneticPr fontId="3" type="noConversion"/>
  <printOptions horizontalCentered="1"/>
  <pageMargins left="0.70866141732283472" right="0.70866141732283472" top="0.54" bottom="0.39" header="0.31496062992125984" footer="0.31496062992125984"/>
  <pageSetup paperSize="9" scale="95" orientation="landscape" r:id="rId1"/>
  <rowBreaks count="1" manualBreakCount="1">
    <brk id="3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7"/>
  <dimension ref="A1:O5979"/>
  <sheetViews>
    <sheetView showGridLines="0" view="pageBreakPreview" zoomScale="85" zoomScaleNormal="100" zoomScaleSheetLayoutView="85" workbookViewId="0">
      <pane ySplit="4" topLeftCell="A38" activePane="bottomLeft" state="frozen"/>
      <selection activeCell="H10" sqref="H10"/>
      <selection pane="bottomLeft" activeCell="H10" sqref="H10"/>
    </sheetView>
  </sheetViews>
  <sheetFormatPr defaultColWidth="8.88671875" defaultRowHeight="16.5"/>
  <cols>
    <col min="1" max="1" width="3.109375" style="63" customWidth="1"/>
    <col min="2" max="2" width="6.21875" style="64" customWidth="1"/>
    <col min="3" max="3" width="21.21875" style="46" customWidth="1"/>
    <col min="4" max="4" width="24.5546875" style="46" customWidth="1"/>
    <col min="5" max="5" width="7.21875" style="65" customWidth="1"/>
    <col min="6" max="6" width="9" style="65" customWidth="1"/>
    <col min="7" max="7" width="10.109375" style="47" customWidth="1"/>
    <col min="8" max="8" width="12.21875" style="47" customWidth="1"/>
    <col min="9" max="10" width="11.33203125" style="47" customWidth="1"/>
    <col min="11" max="11" width="9.33203125" style="47" customWidth="1"/>
    <col min="12" max="12" width="10.5546875" style="47" customWidth="1"/>
    <col min="13" max="13" width="14.88671875" style="47" customWidth="1"/>
    <col min="14" max="14" width="8.5546875" style="46" customWidth="1"/>
    <col min="15" max="15" width="10.77734375" style="46" bestFit="1" customWidth="1"/>
    <col min="16" max="16" width="12.88671875" style="46" customWidth="1"/>
    <col min="17" max="18" width="8.88671875" style="46"/>
    <col min="19" max="19" width="11.77734375" style="46" customWidth="1"/>
    <col min="20" max="16384" width="8.88671875" style="46"/>
  </cols>
  <sheetData>
    <row r="1" spans="1:15" ht="30" customHeight="1">
      <c r="C1" s="461" t="s">
        <v>20</v>
      </c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</row>
    <row r="2" spans="1:15" ht="23.25" customHeight="1">
      <c r="B2" s="46" t="str">
        <f>원가계산서!A2</f>
        <v>공사명 : 국제관광도시 부산 공공와이파이 구축공사(3단계)</v>
      </c>
      <c r="M2" s="66"/>
      <c r="N2" s="46" t="s">
        <v>21</v>
      </c>
    </row>
    <row r="3" spans="1:15" ht="20.100000000000001" customHeight="1">
      <c r="B3" s="462" t="s">
        <v>22</v>
      </c>
      <c r="C3" s="459" t="s">
        <v>23</v>
      </c>
      <c r="D3" s="459" t="s">
        <v>24</v>
      </c>
      <c r="E3" s="464" t="s">
        <v>25</v>
      </c>
      <c r="F3" s="459" t="s">
        <v>26</v>
      </c>
      <c r="G3" s="466" t="s">
        <v>27</v>
      </c>
      <c r="H3" s="466"/>
      <c r="I3" s="466" t="s">
        <v>28</v>
      </c>
      <c r="J3" s="466"/>
      <c r="K3" s="466" t="s">
        <v>29</v>
      </c>
      <c r="L3" s="466"/>
      <c r="M3" s="466" t="s">
        <v>30</v>
      </c>
      <c r="N3" s="459" t="s">
        <v>31</v>
      </c>
    </row>
    <row r="4" spans="1:15" ht="20.100000000000001" customHeight="1">
      <c r="B4" s="463"/>
      <c r="C4" s="460"/>
      <c r="D4" s="460"/>
      <c r="E4" s="465"/>
      <c r="F4" s="460"/>
      <c r="G4" s="67" t="s">
        <v>32</v>
      </c>
      <c r="H4" s="67" t="s">
        <v>33</v>
      </c>
      <c r="I4" s="67" t="s">
        <v>32</v>
      </c>
      <c r="J4" s="67" t="s">
        <v>33</v>
      </c>
      <c r="K4" s="67" t="s">
        <v>32</v>
      </c>
      <c r="L4" s="67" t="s">
        <v>33</v>
      </c>
      <c r="M4" s="467"/>
      <c r="N4" s="460"/>
    </row>
    <row r="5" spans="1:15" ht="20.100000000000001" customHeight="1">
      <c r="A5" s="63" t="str">
        <f>C5&amp;D5</f>
        <v>광케이블 포설가공포설</v>
      </c>
      <c r="B5" s="68">
        <f>ROW()-4</f>
        <v>1</v>
      </c>
      <c r="C5" s="53" t="str">
        <f>IFERROR(집계표!C4,"")</f>
        <v>광케이블 포설</v>
      </c>
      <c r="D5" s="53" t="str">
        <f>IFERROR(집계표!D4,"")</f>
        <v>가공포설</v>
      </c>
      <c r="E5" s="51" t="str">
        <f>IFERROR(집계표!E4,"")</f>
        <v>100m</v>
      </c>
      <c r="F5" s="69">
        <v>10</v>
      </c>
      <c r="G5" s="272"/>
      <c r="H5" s="270"/>
      <c r="I5" s="269"/>
      <c r="J5" s="270"/>
      <c r="K5" s="269"/>
      <c r="L5" s="270"/>
      <c r="M5" s="269">
        <f>H5+J5+L5</f>
        <v>0</v>
      </c>
      <c r="N5" s="70">
        <f>IFERROR(VLOOKUP(A5,대가목록!$A$3:$K$71,2,),"")</f>
        <v>1</v>
      </c>
      <c r="O5" s="71"/>
    </row>
    <row r="6" spans="1:15" s="279" customFormat="1" ht="20.100000000000001" customHeight="1">
      <c r="A6" s="63" t="str">
        <f t="shared" ref="A6:A52" si="0">C6&amp;D6</f>
        <v>광케이블 포설지중포설</v>
      </c>
      <c r="B6" s="68">
        <f t="shared" ref="B6:B59" si="1">ROW()-4</f>
        <v>2</v>
      </c>
      <c r="C6" s="53" t="str">
        <f>IFERROR(집계표!C5,"")</f>
        <v>광케이블 포설</v>
      </c>
      <c r="D6" s="53" t="str">
        <f>IFERROR(집계표!D5,"")</f>
        <v>지중포설</v>
      </c>
      <c r="E6" s="280" t="str">
        <f>IFERROR(집계표!E5,"")</f>
        <v>100m</v>
      </c>
      <c r="F6" s="69">
        <v>15.35</v>
      </c>
      <c r="G6" s="272"/>
      <c r="H6" s="270"/>
      <c r="I6" s="269"/>
      <c r="J6" s="270"/>
      <c r="K6" s="269"/>
      <c r="L6" s="270"/>
      <c r="M6" s="269">
        <f t="shared" ref="M6:M52" si="2">H6+J6+L6</f>
        <v>0</v>
      </c>
      <c r="N6" s="70">
        <f>IFERROR(VLOOKUP(A6,대가목록!$A$3:$K$71,2,),"")</f>
        <v>2</v>
      </c>
      <c r="O6" s="71"/>
    </row>
    <row r="7" spans="1:15" s="279" customFormat="1" ht="20.100000000000001" customHeight="1">
      <c r="A7" s="63" t="str">
        <f t="shared" si="0"/>
        <v>꼬임케이블 포설UTP,옥외</v>
      </c>
      <c r="B7" s="68">
        <f t="shared" si="1"/>
        <v>3</v>
      </c>
      <c r="C7" s="53" t="str">
        <f>IFERROR(집계표!C6,"")</f>
        <v>꼬임케이블 포설</v>
      </c>
      <c r="D7" s="53" t="str">
        <f>IFERROR(집계표!D6,"")</f>
        <v>UTP,옥외</v>
      </c>
      <c r="E7" s="280" t="str">
        <f>IFERROR(집계표!E6,"")</f>
        <v>10m</v>
      </c>
      <c r="F7" s="69">
        <v>390.1</v>
      </c>
      <c r="G7" s="272"/>
      <c r="H7" s="270"/>
      <c r="I7" s="269"/>
      <c r="J7" s="270"/>
      <c r="K7" s="269"/>
      <c r="L7" s="270"/>
      <c r="M7" s="269">
        <f t="shared" si="2"/>
        <v>0</v>
      </c>
      <c r="N7" s="70">
        <f>IFERROR(VLOOKUP(A7,대가목록!$A$3:$K$71,2,),"")</f>
        <v>3</v>
      </c>
      <c r="O7" s="71"/>
    </row>
    <row r="8" spans="1:15" s="279" customFormat="1" ht="20.100000000000001" customHeight="1">
      <c r="A8" s="63" t="str">
        <f t="shared" si="0"/>
        <v>꼬임케이블 포설UTP,옥외, 2조동시</v>
      </c>
      <c r="B8" s="68">
        <f t="shared" si="1"/>
        <v>4</v>
      </c>
      <c r="C8" s="53" t="str">
        <f>IFERROR(집계표!C7,"")</f>
        <v>꼬임케이블 포설</v>
      </c>
      <c r="D8" s="53" t="str">
        <f>IFERROR(집계표!D7,"")</f>
        <v>UTP,옥외, 2조동시</v>
      </c>
      <c r="E8" s="280" t="str">
        <f>IFERROR(집계표!E7,"")</f>
        <v>10m</v>
      </c>
      <c r="F8" s="69">
        <v>40.799999999999997</v>
      </c>
      <c r="G8" s="272"/>
      <c r="H8" s="270"/>
      <c r="I8" s="269"/>
      <c r="J8" s="270"/>
      <c r="K8" s="269"/>
      <c r="L8" s="270"/>
      <c r="M8" s="269">
        <f t="shared" si="2"/>
        <v>0</v>
      </c>
      <c r="N8" s="70">
        <f>IFERROR(VLOOKUP(A8,대가목록!$A$3:$K$71,2,),"")</f>
        <v>4</v>
      </c>
      <c r="O8" s="71"/>
    </row>
    <row r="9" spans="1:15" s="279" customFormat="1" ht="20.100000000000001" customHeight="1">
      <c r="A9" s="63" t="str">
        <f t="shared" si="0"/>
        <v>꼬임케이블 포설UTP,구내</v>
      </c>
      <c r="B9" s="68">
        <f t="shared" si="1"/>
        <v>5</v>
      </c>
      <c r="C9" s="53" t="str">
        <f>IFERROR(집계표!C8,"")</f>
        <v>꼬임케이블 포설</v>
      </c>
      <c r="D9" s="53" t="str">
        <f>IFERROR(집계표!D8,"")</f>
        <v>UTP,구내</v>
      </c>
      <c r="E9" s="280" t="str">
        <f>IFERROR(집계표!E8,"")</f>
        <v>10m</v>
      </c>
      <c r="F9" s="69">
        <v>171.2</v>
      </c>
      <c r="G9" s="272"/>
      <c r="H9" s="270"/>
      <c r="I9" s="269"/>
      <c r="J9" s="270"/>
      <c r="K9" s="269"/>
      <c r="L9" s="270"/>
      <c r="M9" s="269">
        <f t="shared" si="2"/>
        <v>0</v>
      </c>
      <c r="N9" s="70">
        <f>IFERROR(VLOOKUP(A9,대가목록!$A$3:$K$71,2,),"")</f>
        <v>5</v>
      </c>
      <c r="O9" s="71"/>
    </row>
    <row r="10" spans="1:15" s="279" customFormat="1" ht="20.100000000000001" customHeight="1">
      <c r="A10" s="63" t="str">
        <f t="shared" si="0"/>
        <v>전원 케이블 포가설F-CV 6㎟/2C</v>
      </c>
      <c r="B10" s="68">
        <f t="shared" si="1"/>
        <v>6</v>
      </c>
      <c r="C10" s="53" t="str">
        <f>IFERROR(집계표!C9,"")</f>
        <v>전원 케이블 포가설</v>
      </c>
      <c r="D10" s="53" t="str">
        <f>IFERROR(집계표!D9,"")</f>
        <v>F-CV 6㎟/2C</v>
      </c>
      <c r="E10" s="280" t="str">
        <f>IFERROR(집계표!E9,"")</f>
        <v>10m</v>
      </c>
      <c r="F10" s="69">
        <v>113</v>
      </c>
      <c r="G10" s="272"/>
      <c r="H10" s="270"/>
      <c r="I10" s="269"/>
      <c r="J10" s="270"/>
      <c r="K10" s="269"/>
      <c r="L10" s="270"/>
      <c r="M10" s="269">
        <f t="shared" si="2"/>
        <v>0</v>
      </c>
      <c r="N10" s="70">
        <f>IFERROR(VLOOKUP(A10,대가목록!$A$3:$K$71,2,),"")</f>
        <v>6</v>
      </c>
      <c r="O10" s="71"/>
    </row>
    <row r="11" spans="1:15" s="279" customFormat="1" ht="20.100000000000001" customHeight="1">
      <c r="A11" s="63" t="str">
        <f t="shared" si="0"/>
        <v>스위칭 허브 설치4F8T</v>
      </c>
      <c r="B11" s="68">
        <f t="shared" si="1"/>
        <v>7</v>
      </c>
      <c r="C11" s="53" t="str">
        <f>IFERROR(집계표!C10,"")</f>
        <v>스위칭 허브 설치</v>
      </c>
      <c r="D11" s="53" t="str">
        <f>IFERROR(집계표!D10,"")</f>
        <v>4F8T</v>
      </c>
      <c r="E11" s="280" t="str">
        <f>IFERROR(집계표!E10,"")</f>
        <v>대</v>
      </c>
      <c r="F11" s="69">
        <v>3</v>
      </c>
      <c r="G11" s="272"/>
      <c r="H11" s="270"/>
      <c r="I11" s="269"/>
      <c r="J11" s="270"/>
      <c r="K11" s="269"/>
      <c r="L11" s="270"/>
      <c r="M11" s="269">
        <f t="shared" si="2"/>
        <v>0</v>
      </c>
      <c r="N11" s="70">
        <f>IFERROR(VLOOKUP(A11,대가목록!$A$3:$K$71,2,),"")</f>
        <v>7</v>
      </c>
      <c r="O11" s="71"/>
    </row>
    <row r="12" spans="1:15" s="279" customFormat="1" ht="20.100000000000001" customHeight="1">
      <c r="A12" s="63" t="str">
        <f t="shared" si="0"/>
        <v>스위칭 허브 설치2F8T</v>
      </c>
      <c r="B12" s="68">
        <f t="shared" si="1"/>
        <v>8</v>
      </c>
      <c r="C12" s="53" t="str">
        <f>IFERROR(집계표!C11,"")</f>
        <v>스위칭 허브 설치</v>
      </c>
      <c r="D12" s="53" t="str">
        <f>IFERROR(집계표!D11,"")</f>
        <v>2F8T</v>
      </c>
      <c r="E12" s="280" t="str">
        <f>IFERROR(집계표!E11,"")</f>
        <v>대</v>
      </c>
      <c r="F12" s="69">
        <v>40</v>
      </c>
      <c r="G12" s="272"/>
      <c r="H12" s="270"/>
      <c r="I12" s="269"/>
      <c r="J12" s="270"/>
      <c r="K12" s="269"/>
      <c r="L12" s="270"/>
      <c r="M12" s="269">
        <f t="shared" si="2"/>
        <v>0</v>
      </c>
      <c r="N12" s="70">
        <f>IFERROR(VLOOKUP(A12,대가목록!$A$3:$K$71,2,),"")</f>
        <v>8</v>
      </c>
      <c r="O12" s="71"/>
    </row>
    <row r="13" spans="1:15" s="279" customFormat="1" ht="20.100000000000001" customHeight="1">
      <c r="A13" s="63" t="str">
        <f t="shared" si="0"/>
        <v>더미 허브 설치Hub-4,Poe</v>
      </c>
      <c r="B13" s="68">
        <f t="shared" si="1"/>
        <v>9</v>
      </c>
      <c r="C13" s="53" t="str">
        <f>IFERROR(집계표!C12,"")</f>
        <v>더미 허브 설치</v>
      </c>
      <c r="D13" s="53" t="str">
        <f>IFERROR(집계표!D12,"")</f>
        <v>Hub-4,Poe</v>
      </c>
      <c r="E13" s="280" t="str">
        <f>IFERROR(집계표!E12,"")</f>
        <v>대</v>
      </c>
      <c r="F13" s="69">
        <v>97</v>
      </c>
      <c r="G13" s="272"/>
      <c r="H13" s="270"/>
      <c r="I13" s="269"/>
      <c r="J13" s="270"/>
      <c r="K13" s="269"/>
      <c r="L13" s="270"/>
      <c r="M13" s="269">
        <f t="shared" si="2"/>
        <v>0</v>
      </c>
      <c r="N13" s="70">
        <f>IFERROR(VLOOKUP(A13,대가목록!$A$3:$K$71,2,),"")</f>
        <v>9</v>
      </c>
      <c r="O13" s="71"/>
    </row>
    <row r="14" spans="1:15" s="279" customFormat="1" ht="20.100000000000001" customHeight="1">
      <c r="A14" s="63" t="str">
        <f t="shared" si="0"/>
        <v>광분배반(FDF)신설mini-FDF</v>
      </c>
      <c r="B14" s="68">
        <f t="shared" si="1"/>
        <v>10</v>
      </c>
      <c r="C14" s="53" t="str">
        <f>IFERROR(집계표!C13,"")</f>
        <v>광분배반(FDF)신설</v>
      </c>
      <c r="D14" s="53" t="str">
        <f>IFERROR(집계표!D13,"")</f>
        <v>mini-FDF</v>
      </c>
      <c r="E14" s="280" t="str">
        <f>IFERROR(집계표!E13,"")</f>
        <v>대</v>
      </c>
      <c r="F14" s="69">
        <v>14</v>
      </c>
      <c r="G14" s="272"/>
      <c r="H14" s="270"/>
      <c r="I14" s="269"/>
      <c r="J14" s="270"/>
      <c r="K14" s="269"/>
      <c r="L14" s="270"/>
      <c r="M14" s="269">
        <f t="shared" si="2"/>
        <v>0</v>
      </c>
      <c r="N14" s="70">
        <f>IFERROR(VLOOKUP(A14,대가목록!$A$3:$K$71,2,),"")</f>
        <v>10</v>
      </c>
      <c r="O14" s="71"/>
    </row>
    <row r="15" spans="1:15" s="279" customFormat="1" ht="20.100000000000001" customHeight="1">
      <c r="A15" s="63" t="str">
        <f t="shared" si="0"/>
        <v>광모듈 설치WDM-10km</v>
      </c>
      <c r="B15" s="68">
        <f t="shared" si="1"/>
        <v>11</v>
      </c>
      <c r="C15" s="53" t="str">
        <f>IFERROR(집계표!C14,"")</f>
        <v>광모듈 설치</v>
      </c>
      <c r="D15" s="53" t="str">
        <f>IFERROR(집계표!D14,"")</f>
        <v>WDM-10km</v>
      </c>
      <c r="E15" s="280" t="str">
        <f>IFERROR(집계표!E14,"")</f>
        <v>개</v>
      </c>
      <c r="F15" s="69">
        <v>56</v>
      </c>
      <c r="G15" s="272"/>
      <c r="H15" s="270"/>
      <c r="I15" s="269"/>
      <c r="J15" s="270"/>
      <c r="K15" s="269"/>
      <c r="L15" s="270"/>
      <c r="M15" s="269">
        <f t="shared" si="2"/>
        <v>0</v>
      </c>
      <c r="N15" s="70">
        <f>IFERROR(VLOOKUP(A15,대가목록!$A$3:$K$71,2,),"")</f>
        <v>11</v>
      </c>
      <c r="O15" s="71"/>
    </row>
    <row r="16" spans="1:15" s="279" customFormat="1" ht="20.100000000000001" customHeight="1">
      <c r="A16" s="63" t="str">
        <f t="shared" si="0"/>
        <v>OJC 포설LC/SC-1m</v>
      </c>
      <c r="B16" s="68">
        <f t="shared" si="1"/>
        <v>12</v>
      </c>
      <c r="C16" s="53" t="str">
        <f>IFERROR(집계표!C15,"")</f>
        <v>OJC 포설</v>
      </c>
      <c r="D16" s="53" t="str">
        <f>IFERROR(집계표!D15,"")</f>
        <v>LC/SC-1m</v>
      </c>
      <c r="E16" s="280" t="str">
        <f>IFERROR(집계표!E15,"")</f>
        <v>본</v>
      </c>
      <c r="F16" s="69">
        <v>56</v>
      </c>
      <c r="G16" s="272"/>
      <c r="H16" s="270"/>
      <c r="I16" s="269"/>
      <c r="J16" s="270"/>
      <c r="K16" s="269"/>
      <c r="L16" s="270"/>
      <c r="M16" s="269">
        <f t="shared" si="2"/>
        <v>0</v>
      </c>
      <c r="N16" s="70">
        <f>IFERROR(VLOOKUP(A16,대가목록!$A$3:$K$71,2,),"")</f>
        <v>12</v>
      </c>
      <c r="O16" s="71"/>
    </row>
    <row r="17" spans="1:15" s="279" customFormat="1" ht="20.100000000000001" customHeight="1">
      <c r="A17" s="63" t="str">
        <f t="shared" si="0"/>
        <v>국내성단12코어 이하</v>
      </c>
      <c r="B17" s="68">
        <f t="shared" si="1"/>
        <v>13</v>
      </c>
      <c r="C17" s="53" t="str">
        <f>IFERROR(집계표!C16,"")</f>
        <v>국내성단</v>
      </c>
      <c r="D17" s="53" t="str">
        <f>IFERROR(집계표!D16,"")</f>
        <v>12코어 이하</v>
      </c>
      <c r="E17" s="280" t="str">
        <f>IFERROR(집계표!E16,"")</f>
        <v>코어</v>
      </c>
      <c r="F17" s="69">
        <v>56</v>
      </c>
      <c r="G17" s="272"/>
      <c r="H17" s="270"/>
      <c r="I17" s="269"/>
      <c r="J17" s="270"/>
      <c r="K17" s="269"/>
      <c r="L17" s="270"/>
      <c r="M17" s="269">
        <f t="shared" si="2"/>
        <v>0</v>
      </c>
      <c r="N17" s="70">
        <f>IFERROR(VLOOKUP(A17,대가목록!$A$3:$K$71,2,),"")</f>
        <v>13</v>
      </c>
      <c r="O17" s="71"/>
    </row>
    <row r="18" spans="1:15" s="279" customFormat="1" ht="20.100000000000001" customHeight="1">
      <c r="A18" s="63" t="str">
        <f t="shared" si="0"/>
        <v>광케이블 접속12코어 이하</v>
      </c>
      <c r="B18" s="68">
        <f t="shared" si="1"/>
        <v>14</v>
      </c>
      <c r="C18" s="53" t="str">
        <f>IFERROR(집계표!C17,"")</f>
        <v>광케이블 접속</v>
      </c>
      <c r="D18" s="53" t="str">
        <f>IFERROR(집계표!D17,"")</f>
        <v>12코어 이하</v>
      </c>
      <c r="E18" s="280" t="str">
        <f>IFERROR(집계표!E17,"")</f>
        <v>코어</v>
      </c>
      <c r="F18" s="69">
        <v>2</v>
      </c>
      <c r="G18" s="272"/>
      <c r="H18" s="270"/>
      <c r="I18" s="269"/>
      <c r="J18" s="270"/>
      <c r="K18" s="269"/>
      <c r="L18" s="270"/>
      <c r="M18" s="269">
        <f t="shared" si="2"/>
        <v>0</v>
      </c>
      <c r="N18" s="70">
        <f>IFERROR(VLOOKUP(A18,대가목록!$A$3:$K$71,2,),"")</f>
        <v>14</v>
      </c>
      <c r="O18" s="71"/>
    </row>
    <row r="19" spans="1:15" s="279" customFormat="1" ht="20.100000000000001" customHeight="1">
      <c r="A19" s="63" t="str">
        <f t="shared" si="0"/>
        <v>모듈러 제작RJ-45</v>
      </c>
      <c r="B19" s="68">
        <f t="shared" si="1"/>
        <v>15</v>
      </c>
      <c r="C19" s="53" t="str">
        <f>IFERROR(집계표!C18,"")</f>
        <v>모듈러 제작</v>
      </c>
      <c r="D19" s="53" t="str">
        <f>IFERROR(집계표!D18,"")</f>
        <v>RJ-45</v>
      </c>
      <c r="E19" s="280" t="str">
        <f>IFERROR(집계표!E18,"")</f>
        <v>10개</v>
      </c>
      <c r="F19" s="69">
        <v>71.400000000000006</v>
      </c>
      <c r="G19" s="272"/>
      <c r="H19" s="270"/>
      <c r="I19" s="269"/>
      <c r="J19" s="270"/>
      <c r="K19" s="269"/>
      <c r="L19" s="270"/>
      <c r="M19" s="269">
        <f t="shared" si="2"/>
        <v>0</v>
      </c>
      <c r="N19" s="70">
        <f>IFERROR(VLOOKUP(A19,대가목록!$A$3:$K$71,2,),"")</f>
        <v>15</v>
      </c>
      <c r="O19" s="71"/>
    </row>
    <row r="20" spans="1:15" s="279" customFormat="1" ht="20.100000000000001" customHeight="1">
      <c r="A20" s="63" t="str">
        <f t="shared" si="0"/>
        <v>전주건식7m 이하, 보강</v>
      </c>
      <c r="B20" s="68">
        <f t="shared" si="1"/>
        <v>16</v>
      </c>
      <c r="C20" s="53" t="str">
        <f>IFERROR(집계표!C19,"")</f>
        <v>전주건식</v>
      </c>
      <c r="D20" s="53" t="str">
        <f>IFERROR(집계표!D19,"")</f>
        <v>7m 이하, 보강</v>
      </c>
      <c r="E20" s="280" t="str">
        <f>IFERROR(집계표!E19,"")</f>
        <v>본</v>
      </c>
      <c r="F20" s="69">
        <v>5</v>
      </c>
      <c r="G20" s="272"/>
      <c r="H20" s="270"/>
      <c r="I20" s="269"/>
      <c r="J20" s="270"/>
      <c r="K20" s="269"/>
      <c r="L20" s="270"/>
      <c r="M20" s="269">
        <f t="shared" si="2"/>
        <v>0</v>
      </c>
      <c r="N20" s="70">
        <f>IFERROR(VLOOKUP(A20,대가목록!$A$3:$K$71,2,),"")</f>
        <v>16</v>
      </c>
      <c r="O20" s="71"/>
    </row>
    <row r="21" spans="1:15" s="279" customFormat="1" ht="20.100000000000001" customHeight="1">
      <c r="A21" s="63" t="str">
        <f t="shared" si="0"/>
        <v>pole 건식6m 이하</v>
      </c>
      <c r="B21" s="68">
        <f t="shared" si="1"/>
        <v>17</v>
      </c>
      <c r="C21" s="53" t="str">
        <f>IFERROR(집계표!C20,"")</f>
        <v>pole 건식</v>
      </c>
      <c r="D21" s="53" t="str">
        <f>IFERROR(집계표!D20,"")</f>
        <v>6m 이하</v>
      </c>
      <c r="E21" s="280" t="str">
        <f>IFERROR(집계표!E20,"")</f>
        <v>본</v>
      </c>
      <c r="F21" s="69">
        <v>4</v>
      </c>
      <c r="G21" s="272"/>
      <c r="H21" s="270"/>
      <c r="I21" s="269"/>
      <c r="J21" s="270"/>
      <c r="K21" s="269"/>
      <c r="L21" s="270"/>
      <c r="M21" s="269">
        <f t="shared" si="2"/>
        <v>0</v>
      </c>
      <c r="N21" s="70">
        <f>IFERROR(VLOOKUP(A21,대가목록!$A$3:$K$71,2,),"")</f>
        <v>17</v>
      </c>
      <c r="O21" s="71"/>
    </row>
    <row r="22" spans="1:15" s="279" customFormat="1" ht="20.100000000000001" customHeight="1">
      <c r="A22" s="63" t="str">
        <f t="shared" si="0"/>
        <v>pole 건식5m 이하</v>
      </c>
      <c r="B22" s="68">
        <f t="shared" si="1"/>
        <v>18</v>
      </c>
      <c r="C22" s="53" t="str">
        <f>IFERROR(집계표!C21,"")</f>
        <v>pole 건식</v>
      </c>
      <c r="D22" s="53" t="str">
        <f>IFERROR(집계표!D21,"")</f>
        <v>5m 이하</v>
      </c>
      <c r="E22" s="280" t="str">
        <f>IFERROR(집계표!E21,"")</f>
        <v>본</v>
      </c>
      <c r="F22" s="69">
        <v>4</v>
      </c>
      <c r="G22" s="272"/>
      <c r="H22" s="270"/>
      <c r="I22" s="269"/>
      <c r="J22" s="270"/>
      <c r="K22" s="269"/>
      <c r="L22" s="270"/>
      <c r="M22" s="269">
        <f t="shared" si="2"/>
        <v>0</v>
      </c>
      <c r="N22" s="70">
        <f>IFERROR(VLOOKUP(A22,대가목록!$A$3:$K$71,2,),"")</f>
        <v>18</v>
      </c>
      <c r="O22" s="71"/>
    </row>
    <row r="23" spans="1:15" s="279" customFormat="1" ht="20.100000000000001" customHeight="1">
      <c r="A23" s="63" t="str">
        <f t="shared" si="0"/>
        <v>pole 건식3m 이하</v>
      </c>
      <c r="B23" s="68">
        <f t="shared" si="1"/>
        <v>19</v>
      </c>
      <c r="C23" s="53" t="str">
        <f>IFERROR(집계표!C22,"")</f>
        <v>pole 건식</v>
      </c>
      <c r="D23" s="53" t="str">
        <f>IFERROR(집계표!D22,"")</f>
        <v>3m 이하</v>
      </c>
      <c r="E23" s="280" t="str">
        <f>IFERROR(집계표!E22,"")</f>
        <v>본</v>
      </c>
      <c r="F23" s="69">
        <v>3</v>
      </c>
      <c r="G23" s="272"/>
      <c r="H23" s="270"/>
      <c r="I23" s="269"/>
      <c r="J23" s="270"/>
      <c r="K23" s="269"/>
      <c r="L23" s="270"/>
      <c r="M23" s="269">
        <f t="shared" si="2"/>
        <v>0</v>
      </c>
      <c r="N23" s="70">
        <f>IFERROR(VLOOKUP(A23,대가목록!$A$3:$K$71,2,),"")</f>
        <v>19</v>
      </c>
      <c r="O23" s="71"/>
    </row>
    <row r="24" spans="1:15" s="279" customFormat="1" ht="20.100000000000001" customHeight="1">
      <c r="A24" s="63" t="str">
        <f t="shared" si="0"/>
        <v>밴드취부암타이밴드</v>
      </c>
      <c r="B24" s="68">
        <f t="shared" si="1"/>
        <v>20</v>
      </c>
      <c r="C24" s="53" t="str">
        <f>IFERROR(집계표!C23,"")</f>
        <v>밴드취부</v>
      </c>
      <c r="D24" s="53" t="str">
        <f>IFERROR(집계표!D23,"")</f>
        <v>암타이밴드</v>
      </c>
      <c r="E24" s="280" t="str">
        <f>IFERROR(집계표!E23,"")</f>
        <v>10개</v>
      </c>
      <c r="F24" s="69">
        <v>0.9</v>
      </c>
      <c r="G24" s="272"/>
      <c r="H24" s="270"/>
      <c r="I24" s="269"/>
      <c r="J24" s="270"/>
      <c r="K24" s="269"/>
      <c r="L24" s="270"/>
      <c r="M24" s="269">
        <f t="shared" si="2"/>
        <v>0</v>
      </c>
      <c r="N24" s="70">
        <f>IFERROR(VLOOKUP(A24,대가목록!$A$3:$K$71,2,),"")</f>
        <v>20</v>
      </c>
      <c r="O24" s="71"/>
    </row>
    <row r="25" spans="1:15" s="279" customFormat="1" ht="20.100000000000001" customHeight="1">
      <c r="A25" s="63" t="str">
        <f t="shared" si="0"/>
        <v>클램프 취부클램프</v>
      </c>
      <c r="B25" s="68">
        <f t="shared" si="1"/>
        <v>21</v>
      </c>
      <c r="C25" s="53" t="str">
        <f>IFERROR(집계표!C24,"")</f>
        <v>클램프 취부</v>
      </c>
      <c r="D25" s="53" t="str">
        <f>IFERROR(집계표!D24,"")</f>
        <v>클램프</v>
      </c>
      <c r="E25" s="280" t="str">
        <f>IFERROR(집계표!E24,"")</f>
        <v>10개</v>
      </c>
      <c r="F25" s="69">
        <v>0.9</v>
      </c>
      <c r="G25" s="272"/>
      <c r="H25" s="270"/>
      <c r="I25" s="269"/>
      <c r="J25" s="270"/>
      <c r="K25" s="269"/>
      <c r="L25" s="270"/>
      <c r="M25" s="269">
        <f t="shared" si="2"/>
        <v>0</v>
      </c>
      <c r="N25" s="70">
        <f>IFERROR(VLOOKUP(A25,대가목록!$A$3:$K$71,2,),"")</f>
        <v>21</v>
      </c>
      <c r="O25" s="71"/>
    </row>
    <row r="26" spans="1:15" s="279" customFormat="1" ht="20.100000000000001" customHeight="1">
      <c r="A26" s="63" t="str">
        <f t="shared" si="0"/>
        <v>조가선가설30㎟</v>
      </c>
      <c r="B26" s="68">
        <f t="shared" si="1"/>
        <v>22</v>
      </c>
      <c r="C26" s="53" t="str">
        <f>IFERROR(집계표!C25,"")</f>
        <v>조가선가설</v>
      </c>
      <c r="D26" s="53" t="str">
        <f>IFERROR(집계표!D25,"")</f>
        <v>30㎟</v>
      </c>
      <c r="E26" s="280" t="str">
        <f>IFERROR(집계표!E25,"")</f>
        <v>km</v>
      </c>
      <c r="F26" s="69">
        <v>0.58799999999999997</v>
      </c>
      <c r="G26" s="272"/>
      <c r="H26" s="270"/>
      <c r="I26" s="269"/>
      <c r="J26" s="270"/>
      <c r="K26" s="269"/>
      <c r="L26" s="270"/>
      <c r="M26" s="269">
        <f t="shared" si="2"/>
        <v>0</v>
      </c>
      <c r="N26" s="70">
        <f>IFERROR(VLOOKUP(A26,대가목록!$A$3:$K$71,2,),"")</f>
        <v>22</v>
      </c>
      <c r="O26" s="71"/>
    </row>
    <row r="27" spans="1:15" s="279" customFormat="1" ht="20.100000000000001" customHeight="1">
      <c r="A27" s="63" t="str">
        <f t="shared" si="0"/>
        <v>케이블 바인딩</v>
      </c>
      <c r="B27" s="68">
        <f t="shared" si="1"/>
        <v>23</v>
      </c>
      <c r="C27" s="53" t="str">
        <f>IFERROR(집계표!C26,"")</f>
        <v>케이블 바인딩</v>
      </c>
      <c r="D27" s="53" t="str">
        <f>IFERROR(집계표!D26,"")</f>
        <v/>
      </c>
      <c r="E27" s="280" t="str">
        <f>IFERROR(집계표!E26,"")</f>
        <v>km</v>
      </c>
      <c r="F27" s="69">
        <v>1.18</v>
      </c>
      <c r="G27" s="272"/>
      <c r="H27" s="270"/>
      <c r="I27" s="269"/>
      <c r="J27" s="270"/>
      <c r="K27" s="269"/>
      <c r="L27" s="270"/>
      <c r="M27" s="269">
        <f t="shared" si="2"/>
        <v>0</v>
      </c>
      <c r="N27" s="70">
        <f>IFERROR(VLOOKUP(A27,대가목록!$A$3:$K$71,2,),"")</f>
        <v>23</v>
      </c>
      <c r="O27" s="71"/>
    </row>
    <row r="28" spans="1:15" s="279" customFormat="1" ht="20.100000000000001" customHeight="1">
      <c r="A28" s="63" t="str">
        <f t="shared" si="0"/>
        <v>행거 설치</v>
      </c>
      <c r="B28" s="68">
        <f t="shared" si="1"/>
        <v>24</v>
      </c>
      <c r="C28" s="53" t="str">
        <f>IFERROR(집계표!C27,"")</f>
        <v>행거 설치</v>
      </c>
      <c r="D28" s="53" t="str">
        <f>IFERROR(집계표!D27,"")</f>
        <v/>
      </c>
      <c r="E28" s="280" t="str">
        <f>IFERROR(집계표!E27,"")</f>
        <v>km</v>
      </c>
      <c r="F28" s="69">
        <v>1.371</v>
      </c>
      <c r="G28" s="272"/>
      <c r="H28" s="270"/>
      <c r="I28" s="269"/>
      <c r="J28" s="270"/>
      <c r="K28" s="269"/>
      <c r="L28" s="270"/>
      <c r="M28" s="269">
        <f t="shared" si="2"/>
        <v>0</v>
      </c>
      <c r="N28" s="70">
        <f>IFERROR(VLOOKUP(A28,대가목록!$A$3:$K$71,2,),"")</f>
        <v>24</v>
      </c>
      <c r="O28" s="71"/>
    </row>
    <row r="29" spans="1:15" s="279" customFormat="1" ht="20.100000000000001" customHeight="1">
      <c r="A29" s="63" t="str">
        <f t="shared" si="0"/>
        <v>카메라 철거돔형, 불용</v>
      </c>
      <c r="B29" s="68">
        <f t="shared" si="1"/>
        <v>25</v>
      </c>
      <c r="C29" s="53" t="str">
        <f>IFERROR(집계표!C28,"")</f>
        <v>카메라 철거</v>
      </c>
      <c r="D29" s="53" t="str">
        <f>IFERROR(집계표!D28,"")</f>
        <v>돔형, 불용</v>
      </c>
      <c r="E29" s="280" t="str">
        <f>IFERROR(집계표!E28,"")</f>
        <v>대</v>
      </c>
      <c r="F29" s="69">
        <v>2</v>
      </c>
      <c r="G29" s="272"/>
      <c r="H29" s="270"/>
      <c r="I29" s="269"/>
      <c r="J29" s="270"/>
      <c r="K29" s="269"/>
      <c r="L29" s="270"/>
      <c r="M29" s="269">
        <f t="shared" si="2"/>
        <v>0</v>
      </c>
      <c r="N29" s="70">
        <f>IFERROR(VLOOKUP(A29,대가목록!$A$3:$K$71,2,),"")</f>
        <v>25</v>
      </c>
      <c r="O29" s="71"/>
    </row>
    <row r="30" spans="1:15" s="279" customFormat="1" ht="20.100000000000001" customHeight="1">
      <c r="A30" s="63" t="str">
        <f t="shared" si="0"/>
        <v>ARM 설치L=1m</v>
      </c>
      <c r="B30" s="68">
        <f t="shared" si="1"/>
        <v>26</v>
      </c>
      <c r="C30" s="53" t="str">
        <f>IFERROR(집계표!C29,"")</f>
        <v>ARM 설치</v>
      </c>
      <c r="D30" s="53" t="str">
        <f>IFERROR(집계표!D29,"")</f>
        <v>L=1m</v>
      </c>
      <c r="E30" s="280" t="str">
        <f>IFERROR(집계표!E29,"")</f>
        <v>대</v>
      </c>
      <c r="F30" s="69">
        <v>2</v>
      </c>
      <c r="G30" s="272"/>
      <c r="H30" s="270"/>
      <c r="I30" s="269"/>
      <c r="J30" s="270"/>
      <c r="K30" s="269"/>
      <c r="L30" s="270"/>
      <c r="M30" s="269">
        <f t="shared" si="2"/>
        <v>0</v>
      </c>
      <c r="N30" s="70">
        <f>IFERROR(VLOOKUP(A30,대가목록!$A$3:$K$71,2,),"")</f>
        <v>26</v>
      </c>
      <c r="O30" s="71"/>
    </row>
    <row r="31" spans="1:15" s="279" customFormat="1" ht="20.100000000000001" customHeight="1">
      <c r="A31" s="63" t="str">
        <f t="shared" si="0"/>
        <v>ARM 설치L=2m</v>
      </c>
      <c r="B31" s="68">
        <f t="shared" si="1"/>
        <v>27</v>
      </c>
      <c r="C31" s="53" t="str">
        <f>IFERROR(집계표!C30,"")</f>
        <v>ARM 설치</v>
      </c>
      <c r="D31" s="53" t="str">
        <f>IFERROR(집계표!D30,"")</f>
        <v>L=2m</v>
      </c>
      <c r="E31" s="280" t="str">
        <f>IFERROR(집계표!E30,"")</f>
        <v>대</v>
      </c>
      <c r="F31" s="69">
        <v>1</v>
      </c>
      <c r="G31" s="272"/>
      <c r="H31" s="270"/>
      <c r="I31" s="269"/>
      <c r="J31" s="270"/>
      <c r="K31" s="269"/>
      <c r="L31" s="270"/>
      <c r="M31" s="269">
        <f t="shared" si="2"/>
        <v>0</v>
      </c>
      <c r="N31" s="70">
        <f>IFERROR(VLOOKUP(A31,대가목록!$A$3:$K$71,2,),"")</f>
        <v>27</v>
      </c>
      <c r="O31" s="71"/>
    </row>
    <row r="32" spans="1:15" s="279" customFormat="1" ht="20.100000000000001" customHeight="1">
      <c r="A32" s="63" t="str">
        <f t="shared" si="0"/>
        <v>지상고 높임 철물 설치5m 이하</v>
      </c>
      <c r="B32" s="68">
        <f t="shared" si="1"/>
        <v>28</v>
      </c>
      <c r="C32" s="53" t="str">
        <f>IFERROR(집계표!C31,"")</f>
        <v>지상고 높임 철물 설치</v>
      </c>
      <c r="D32" s="53" t="str">
        <f>IFERROR(집계표!D31,"")</f>
        <v>5m 이하</v>
      </c>
      <c r="E32" s="280" t="str">
        <f>IFERROR(집계표!E31,"")</f>
        <v>개</v>
      </c>
      <c r="F32" s="69">
        <v>7</v>
      </c>
      <c r="G32" s="272"/>
      <c r="H32" s="270"/>
      <c r="I32" s="269"/>
      <c r="J32" s="270"/>
      <c r="K32" s="269"/>
      <c r="L32" s="270"/>
      <c r="M32" s="269">
        <f t="shared" si="2"/>
        <v>0</v>
      </c>
      <c r="N32" s="70">
        <f>IFERROR(VLOOKUP(A32,대가목록!$A$3:$K$71,2,),"")</f>
        <v>28</v>
      </c>
      <c r="O32" s="71"/>
    </row>
    <row r="33" spans="1:15" s="279" customFormat="1" ht="20.100000000000001" customHeight="1">
      <c r="A33" s="63" t="str">
        <f t="shared" si="0"/>
        <v>함체설치5250㎠ 이하, (440*600)</v>
      </c>
      <c r="B33" s="68">
        <f t="shared" si="1"/>
        <v>29</v>
      </c>
      <c r="C33" s="53" t="str">
        <f>IFERROR(집계표!C32,"")</f>
        <v>함체설치</v>
      </c>
      <c r="D33" s="53" t="str">
        <f>IFERROR(집계표!D32,"")</f>
        <v>5250㎠ 이하, (440*600)</v>
      </c>
      <c r="E33" s="280" t="str">
        <f>IFERROR(집계표!E32,"")</f>
        <v>개</v>
      </c>
      <c r="F33" s="69">
        <v>7</v>
      </c>
      <c r="G33" s="272"/>
      <c r="H33" s="270"/>
      <c r="I33" s="269"/>
      <c r="J33" s="270"/>
      <c r="K33" s="269"/>
      <c r="L33" s="270"/>
      <c r="M33" s="269">
        <f t="shared" si="2"/>
        <v>0</v>
      </c>
      <c r="N33" s="70">
        <f>IFERROR(VLOOKUP(A33,대가목록!$A$3:$K$71,2,),"")</f>
        <v>29</v>
      </c>
      <c r="O33" s="71"/>
    </row>
    <row r="34" spans="1:15" s="279" customFormat="1" ht="20.100000000000001" customHeight="1">
      <c r="A34" s="63" t="str">
        <f t="shared" si="0"/>
        <v>함체설치1800㎠ 이하, (360*430)</v>
      </c>
      <c r="B34" s="68">
        <f t="shared" si="1"/>
        <v>30</v>
      </c>
      <c r="C34" s="53" t="str">
        <f>IFERROR(집계표!C33,"")</f>
        <v>함체설치</v>
      </c>
      <c r="D34" s="53" t="str">
        <f>IFERROR(집계표!D33,"")</f>
        <v>1800㎠ 이하, (360*430)</v>
      </c>
      <c r="E34" s="280" t="str">
        <f>IFERROR(집계표!E33,"")</f>
        <v>개</v>
      </c>
      <c r="F34" s="69">
        <v>49</v>
      </c>
      <c r="G34" s="272"/>
      <c r="H34" s="270"/>
      <c r="I34" s="269"/>
      <c r="J34" s="270"/>
      <c r="K34" s="269"/>
      <c r="L34" s="270"/>
      <c r="M34" s="269">
        <f t="shared" si="2"/>
        <v>0</v>
      </c>
      <c r="N34" s="70">
        <f>IFERROR(VLOOKUP(A34,대가목록!$A$3:$K$71,2,),"")</f>
        <v>30</v>
      </c>
      <c r="O34" s="71"/>
    </row>
    <row r="35" spans="1:15" s="279" customFormat="1" ht="20.100000000000001" customHeight="1">
      <c r="A35" s="63" t="str">
        <f t="shared" si="0"/>
        <v>기초 설치기성품(600*840*720*900)</v>
      </c>
      <c r="B35" s="68">
        <f t="shared" si="1"/>
        <v>31</v>
      </c>
      <c r="C35" s="53" t="str">
        <f>IFERROR(집계표!C34,"")</f>
        <v>기초 설치</v>
      </c>
      <c r="D35" s="53" t="str">
        <f>IFERROR(집계표!D34,"")</f>
        <v>기성품(600*840*720*900)</v>
      </c>
      <c r="E35" s="280" t="str">
        <f>IFERROR(집계표!E34,"")</f>
        <v>개</v>
      </c>
      <c r="F35" s="69">
        <v>8</v>
      </c>
      <c r="G35" s="272"/>
      <c r="H35" s="270"/>
      <c r="I35" s="269"/>
      <c r="J35" s="270"/>
      <c r="K35" s="269"/>
      <c r="L35" s="270"/>
      <c r="M35" s="269">
        <f t="shared" si="2"/>
        <v>0</v>
      </c>
      <c r="N35" s="70">
        <f>IFERROR(VLOOKUP(A35,대가목록!$A$3:$K$71,2,),"")</f>
        <v>31</v>
      </c>
      <c r="O35" s="71"/>
    </row>
    <row r="36" spans="1:15" s="279" customFormat="1" ht="20.100000000000001" customHeight="1">
      <c r="A36" s="63" t="str">
        <f t="shared" si="0"/>
        <v>기초 설치현장타설</v>
      </c>
      <c r="B36" s="68">
        <f t="shared" si="1"/>
        <v>32</v>
      </c>
      <c r="C36" s="53" t="str">
        <f>IFERROR(집계표!C35,"")</f>
        <v>기초 설치</v>
      </c>
      <c r="D36" s="53" t="str">
        <f>IFERROR(집계표!D35,"")</f>
        <v>현장타설</v>
      </c>
      <c r="E36" s="280" t="str">
        <f>IFERROR(집계표!E35,"")</f>
        <v>개</v>
      </c>
      <c r="F36" s="69">
        <v>6</v>
      </c>
      <c r="G36" s="272"/>
      <c r="H36" s="270"/>
      <c r="I36" s="269"/>
      <c r="J36" s="270"/>
      <c r="K36" s="269"/>
      <c r="L36" s="270"/>
      <c r="M36" s="269">
        <f t="shared" si="2"/>
        <v>0</v>
      </c>
      <c r="N36" s="70">
        <f>IFERROR(VLOOKUP(A36,대가목록!$A$3:$K$71,2,),"")</f>
        <v>32</v>
      </c>
      <c r="O36" s="71"/>
    </row>
    <row r="37" spans="1:15" s="279" customFormat="1" ht="20.100000000000001" customHeight="1">
      <c r="A37" s="63" t="str">
        <f t="shared" si="0"/>
        <v>ELB 설치30AF이하, 차단기</v>
      </c>
      <c r="B37" s="68">
        <f t="shared" si="1"/>
        <v>33</v>
      </c>
      <c r="C37" s="53" t="str">
        <f>IFERROR(집계표!C36,"")</f>
        <v>ELB 설치</v>
      </c>
      <c r="D37" s="53" t="str">
        <f>IFERROR(집계표!D36,"")</f>
        <v>30AF이하, 차단기</v>
      </c>
      <c r="E37" s="280" t="str">
        <f>IFERROR(집계표!E36,"")</f>
        <v>개</v>
      </c>
      <c r="F37" s="69">
        <v>55</v>
      </c>
      <c r="G37" s="272"/>
      <c r="H37" s="270"/>
      <c r="I37" s="269"/>
      <c r="J37" s="270"/>
      <c r="K37" s="269"/>
      <c r="L37" s="270"/>
      <c r="M37" s="269">
        <f t="shared" si="2"/>
        <v>0</v>
      </c>
      <c r="N37" s="70">
        <f>IFERROR(VLOOKUP(A37,대가목록!$A$3:$K$71,2,),"")</f>
        <v>33</v>
      </c>
      <c r="O37" s="71"/>
    </row>
    <row r="38" spans="1:15" s="279" customFormat="1" ht="20.100000000000001" customHeight="1">
      <c r="A38" s="63" t="str">
        <f t="shared" si="0"/>
        <v>SPD 설치전원용</v>
      </c>
      <c r="B38" s="68">
        <f t="shared" si="1"/>
        <v>34</v>
      </c>
      <c r="C38" s="53" t="str">
        <f>IFERROR(집계표!C37,"")</f>
        <v>SPD 설치</v>
      </c>
      <c r="D38" s="53" t="str">
        <f>IFERROR(집계표!D37,"")</f>
        <v>전원용</v>
      </c>
      <c r="E38" s="280" t="str">
        <f>IFERROR(집계표!E37,"")</f>
        <v>개</v>
      </c>
      <c r="F38" s="69">
        <v>15</v>
      </c>
      <c r="G38" s="272"/>
      <c r="H38" s="270"/>
      <c r="I38" s="269"/>
      <c r="J38" s="270"/>
      <c r="K38" s="269"/>
      <c r="L38" s="270"/>
      <c r="M38" s="269">
        <f t="shared" si="2"/>
        <v>0</v>
      </c>
      <c r="N38" s="70">
        <f>IFERROR(VLOOKUP(A38,대가목록!$A$3:$K$71,2,),"")</f>
        <v>34</v>
      </c>
      <c r="O38" s="71"/>
    </row>
    <row r="39" spans="1:15" s="279" customFormat="1" ht="20.100000000000001" customHeight="1">
      <c r="A39" s="63" t="str">
        <f t="shared" si="0"/>
        <v>전원콘센트 설치2P 기준</v>
      </c>
      <c r="B39" s="68">
        <f t="shared" si="1"/>
        <v>35</v>
      </c>
      <c r="C39" s="53" t="str">
        <f>IFERROR(집계표!C38,"")</f>
        <v>전원콘센트 설치</v>
      </c>
      <c r="D39" s="53" t="str">
        <f>IFERROR(집계표!D38,"")</f>
        <v>2P 기준</v>
      </c>
      <c r="E39" s="280" t="str">
        <f>IFERROR(집계표!E38,"")</f>
        <v>개</v>
      </c>
      <c r="F39" s="69">
        <v>56</v>
      </c>
      <c r="G39" s="272"/>
      <c r="H39" s="270"/>
      <c r="I39" s="269"/>
      <c r="J39" s="270"/>
      <c r="K39" s="269"/>
      <c r="L39" s="270"/>
      <c r="M39" s="269">
        <f t="shared" si="2"/>
        <v>0</v>
      </c>
      <c r="N39" s="70">
        <f>IFERROR(VLOOKUP(A39,대가목록!$A$3:$K$71,2,),"")</f>
        <v>35</v>
      </c>
      <c r="O39" s="71"/>
    </row>
    <row r="40" spans="1:15" s="279" customFormat="1" ht="20.100000000000001" customHeight="1">
      <c r="A40" s="63" t="str">
        <f t="shared" si="0"/>
        <v>접지봉 타설14㎟ x 1000L x 1EA</v>
      </c>
      <c r="B40" s="68">
        <f t="shared" si="1"/>
        <v>36</v>
      </c>
      <c r="C40" s="53" t="str">
        <f>IFERROR(집계표!C39,"")</f>
        <v>접지봉 타설</v>
      </c>
      <c r="D40" s="53" t="str">
        <f>IFERROR(집계표!D39,"")</f>
        <v>14㎟ x 1000L x 1EA</v>
      </c>
      <c r="E40" s="280" t="str">
        <f>IFERROR(집계표!E39,"")</f>
        <v>개소</v>
      </c>
      <c r="F40" s="69">
        <v>12</v>
      </c>
      <c r="G40" s="272"/>
      <c r="H40" s="270"/>
      <c r="I40" s="269"/>
      <c r="J40" s="270"/>
      <c r="K40" s="269"/>
      <c r="L40" s="270"/>
      <c r="M40" s="269">
        <f t="shared" si="2"/>
        <v>0</v>
      </c>
      <c r="N40" s="70">
        <f>IFERROR(VLOOKUP(A40,대가목록!$A$3:$K$71,2,),"")</f>
        <v>36</v>
      </c>
      <c r="O40" s="71"/>
    </row>
    <row r="41" spans="1:15" s="279" customFormat="1" ht="20.100000000000001" customHeight="1">
      <c r="A41" s="63" t="str">
        <f t="shared" si="0"/>
        <v>접지 케이블10㎟이하</v>
      </c>
      <c r="B41" s="68">
        <f t="shared" si="1"/>
        <v>37</v>
      </c>
      <c r="C41" s="53" t="str">
        <f>IFERROR(집계표!C40,"")</f>
        <v>접지 케이블</v>
      </c>
      <c r="D41" s="53" t="str">
        <f>IFERROR(집계표!D40,"")</f>
        <v>10㎟이하</v>
      </c>
      <c r="E41" s="280" t="str">
        <f>IFERROR(집계표!E40,"")</f>
        <v>10m</v>
      </c>
      <c r="F41" s="69">
        <v>9</v>
      </c>
      <c r="G41" s="272"/>
      <c r="H41" s="270"/>
      <c r="I41" s="269"/>
      <c r="J41" s="270"/>
      <c r="K41" s="269"/>
      <c r="L41" s="270"/>
      <c r="M41" s="269">
        <f t="shared" si="2"/>
        <v>0</v>
      </c>
      <c r="N41" s="70">
        <f>IFERROR(VLOOKUP(A41,대가목록!$A$3:$K$71,2,),"")</f>
        <v>37</v>
      </c>
      <c r="O41" s="71"/>
    </row>
    <row r="42" spans="1:15" s="279" customFormat="1" ht="20.100000000000001" customHeight="1">
      <c r="A42" s="63" t="str">
        <f t="shared" si="0"/>
        <v>접지선 압착단자</v>
      </c>
      <c r="B42" s="68">
        <f t="shared" si="1"/>
        <v>38</v>
      </c>
      <c r="C42" s="53" t="str">
        <f>IFERROR(집계표!C41,"")</f>
        <v>접지선 압착단자</v>
      </c>
      <c r="D42" s="53" t="str">
        <f>IFERROR(집계표!D41,"")</f>
        <v/>
      </c>
      <c r="E42" s="280" t="str">
        <f>IFERROR(집계표!E41,"")</f>
        <v>개</v>
      </c>
      <c r="F42" s="69">
        <v>11</v>
      </c>
      <c r="G42" s="272"/>
      <c r="H42" s="270"/>
      <c r="I42" s="269"/>
      <c r="J42" s="270"/>
      <c r="K42" s="269"/>
      <c r="L42" s="270"/>
      <c r="M42" s="269">
        <f t="shared" si="2"/>
        <v>0</v>
      </c>
      <c r="N42" s="70">
        <f>IFERROR(VLOOKUP(A42,대가목록!$A$3:$K$71,2,),"")</f>
        <v>38</v>
      </c>
      <c r="O42" s="71"/>
    </row>
    <row r="43" spans="1:15" s="279" customFormat="1" ht="20.100000000000001" customHeight="1">
      <c r="A43" s="63" t="str">
        <f t="shared" si="0"/>
        <v>피뢰 접지</v>
      </c>
      <c r="B43" s="68">
        <f t="shared" si="1"/>
        <v>39</v>
      </c>
      <c r="C43" s="53" t="str">
        <f>IFERROR(집계표!C42,"")</f>
        <v>피뢰 접지</v>
      </c>
      <c r="D43" s="53" t="str">
        <f>IFERROR(집계표!D42,"")</f>
        <v/>
      </c>
      <c r="E43" s="280" t="str">
        <f>IFERROR(집계표!E42,"")</f>
        <v>개</v>
      </c>
      <c r="F43" s="69">
        <v>3</v>
      </c>
      <c r="G43" s="272"/>
      <c r="H43" s="270"/>
      <c r="I43" s="269"/>
      <c r="J43" s="270"/>
      <c r="K43" s="269"/>
      <c r="L43" s="270"/>
      <c r="M43" s="269">
        <f t="shared" si="2"/>
        <v>0</v>
      </c>
      <c r="N43" s="70">
        <f>IFERROR(VLOOKUP(A43,대가목록!$A$3:$K$71,2,),"")</f>
        <v>39</v>
      </c>
      <c r="O43" s="71"/>
    </row>
    <row r="44" spans="1:15" s="279" customFormat="1" ht="20.100000000000001" customHeight="1">
      <c r="A44" s="63" t="str">
        <f t="shared" si="0"/>
        <v>안내판설치CCTV 안내판AL2T</v>
      </c>
      <c r="B44" s="68">
        <f t="shared" si="1"/>
        <v>40</v>
      </c>
      <c r="C44" s="53" t="str">
        <f>IFERROR(집계표!C43,"")</f>
        <v>안내판설치</v>
      </c>
      <c r="D44" s="53" t="str">
        <f>IFERROR(집계표!D43,"")</f>
        <v>CCTV 안내판AL2T</v>
      </c>
      <c r="E44" s="280" t="str">
        <f>IFERROR(집계표!E43,"")</f>
        <v>개</v>
      </c>
      <c r="F44" s="69">
        <v>5</v>
      </c>
      <c r="G44" s="272"/>
      <c r="H44" s="270"/>
      <c r="I44" s="269"/>
      <c r="J44" s="270"/>
      <c r="K44" s="269"/>
      <c r="L44" s="270"/>
      <c r="M44" s="269">
        <f t="shared" si="2"/>
        <v>0</v>
      </c>
      <c r="N44" s="70">
        <f>IFERROR(VLOOKUP(A44,대가목록!$A$3:$K$71,2,),"")</f>
        <v>40</v>
      </c>
      <c r="O44" s="71"/>
    </row>
    <row r="45" spans="1:15" s="279" customFormat="1" ht="20.100000000000001" customHeight="1">
      <c r="A45" s="63" t="str">
        <f t="shared" si="0"/>
        <v>스티커 부착함체용</v>
      </c>
      <c r="B45" s="68">
        <f t="shared" si="1"/>
        <v>41</v>
      </c>
      <c r="C45" s="53" t="str">
        <f>IFERROR(집계표!C44,"")</f>
        <v>스티커 부착</v>
      </c>
      <c r="D45" s="53" t="str">
        <f>IFERROR(집계표!D44,"")</f>
        <v>함체용</v>
      </c>
      <c r="E45" s="280" t="str">
        <f>IFERROR(집계표!E44,"")</f>
        <v>매</v>
      </c>
      <c r="F45" s="69">
        <v>53</v>
      </c>
      <c r="G45" s="272"/>
      <c r="H45" s="270"/>
      <c r="I45" s="269"/>
      <c r="J45" s="270"/>
      <c r="K45" s="269"/>
      <c r="L45" s="270"/>
      <c r="M45" s="269">
        <f t="shared" si="2"/>
        <v>0</v>
      </c>
      <c r="N45" s="70">
        <f>IFERROR(VLOOKUP(A45,대가목록!$A$3:$K$71,2,),"")</f>
        <v>41</v>
      </c>
      <c r="O45" s="71"/>
    </row>
    <row r="46" spans="1:15" s="279" customFormat="1" ht="20.100000000000001" customHeight="1">
      <c r="A46" s="63" t="str">
        <f t="shared" si="0"/>
        <v>AP 설치단독형, 자재비 제외</v>
      </c>
      <c r="B46" s="68">
        <f t="shared" si="1"/>
        <v>42</v>
      </c>
      <c r="C46" s="53" t="str">
        <f>IFERROR(집계표!C45,"")</f>
        <v>AP 설치</v>
      </c>
      <c r="D46" s="53" t="str">
        <f>IFERROR(집계표!D45,"")</f>
        <v>단독형, 자재비 제외</v>
      </c>
      <c r="E46" s="280" t="str">
        <f>IFERROR(집계표!E45,"")</f>
        <v>대</v>
      </c>
      <c r="F46" s="69">
        <v>5</v>
      </c>
      <c r="G46" s="272"/>
      <c r="H46" s="270"/>
      <c r="I46" s="269"/>
      <c r="J46" s="270"/>
      <c r="K46" s="269"/>
      <c r="L46" s="270"/>
      <c r="M46" s="269">
        <f t="shared" si="2"/>
        <v>0</v>
      </c>
      <c r="N46" s="70">
        <f>IFERROR(VLOOKUP(A46,대가목록!$A$3:$K$71,2,),"")</f>
        <v>42</v>
      </c>
      <c r="O46" s="71"/>
    </row>
    <row r="47" spans="1:15" s="279" customFormat="1" ht="20.100000000000001" customHeight="1">
      <c r="A47" s="63" t="str">
        <f t="shared" si="0"/>
        <v>AP 설치단독형, 실내형</v>
      </c>
      <c r="B47" s="68">
        <f t="shared" si="1"/>
        <v>43</v>
      </c>
      <c r="C47" s="53" t="str">
        <f>IFERROR(집계표!C46,"")</f>
        <v>AP 설치</v>
      </c>
      <c r="D47" s="53" t="str">
        <f>IFERROR(집계표!D46,"")</f>
        <v>단독형, 실내형</v>
      </c>
      <c r="E47" s="280" t="str">
        <f>IFERROR(집계표!E46,"")</f>
        <v>대</v>
      </c>
      <c r="F47" s="69">
        <v>8</v>
      </c>
      <c r="G47" s="272"/>
      <c r="H47" s="270"/>
      <c r="I47" s="269"/>
      <c r="J47" s="270"/>
      <c r="K47" s="269"/>
      <c r="L47" s="270"/>
      <c r="M47" s="269">
        <f t="shared" si="2"/>
        <v>0</v>
      </c>
      <c r="N47" s="70">
        <f>IFERROR(VLOOKUP(A47,대가목록!$A$3:$K$71,2,),"")</f>
        <v>43</v>
      </c>
      <c r="O47" s="71"/>
    </row>
    <row r="48" spans="1:15" s="279" customFormat="1" ht="20.100000000000001" customHeight="1">
      <c r="A48" s="63" t="str">
        <f t="shared" si="0"/>
        <v>AP 철거재용</v>
      </c>
      <c r="B48" s="68">
        <f t="shared" si="1"/>
        <v>44</v>
      </c>
      <c r="C48" s="53" t="str">
        <f>IFERROR(집계표!C47,"")</f>
        <v>AP 철거</v>
      </c>
      <c r="D48" s="53" t="str">
        <f>IFERROR(집계표!D47,"")</f>
        <v>재용</v>
      </c>
      <c r="E48" s="280" t="str">
        <f>IFERROR(집계표!E47,"")</f>
        <v>대</v>
      </c>
      <c r="F48" s="69">
        <v>10</v>
      </c>
      <c r="G48" s="272"/>
      <c r="H48" s="270"/>
      <c r="I48" s="269"/>
      <c r="J48" s="270"/>
      <c r="K48" s="269"/>
      <c r="L48" s="270"/>
      <c r="M48" s="269">
        <f t="shared" si="2"/>
        <v>0</v>
      </c>
      <c r="N48" s="70">
        <f>IFERROR(VLOOKUP(A48,대가목록!$A$3:$K$71,2,),"")</f>
        <v>44</v>
      </c>
      <c r="O48" s="71"/>
    </row>
    <row r="49" spans="1:15" s="279" customFormat="1" ht="20.100000000000001" customHeight="1">
      <c r="A49" s="63" t="str">
        <f t="shared" si="0"/>
        <v>AP 철거불용</v>
      </c>
      <c r="B49" s="68">
        <f t="shared" si="1"/>
        <v>45</v>
      </c>
      <c r="C49" s="53" t="str">
        <f>IFERROR(집계표!C48,"")</f>
        <v>AP 철거</v>
      </c>
      <c r="D49" s="53" t="str">
        <f>IFERROR(집계표!D48,"")</f>
        <v>불용</v>
      </c>
      <c r="E49" s="280" t="str">
        <f>IFERROR(집계표!E48,"")</f>
        <v>대</v>
      </c>
      <c r="F49" s="69">
        <v>31</v>
      </c>
      <c r="G49" s="272"/>
      <c r="H49" s="270"/>
      <c r="I49" s="269"/>
      <c r="J49" s="270"/>
      <c r="K49" s="269"/>
      <c r="L49" s="270"/>
      <c r="M49" s="269">
        <f t="shared" si="2"/>
        <v>0</v>
      </c>
      <c r="N49" s="70">
        <f>IFERROR(VLOOKUP(A49,대가목록!$A$3:$K$71,2,),"")</f>
        <v>45</v>
      </c>
      <c r="O49" s="71"/>
    </row>
    <row r="50" spans="1:15" s="279" customFormat="1" ht="20.100000000000001" customHeight="1">
      <c r="A50" s="63" t="str">
        <f t="shared" si="0"/>
        <v>합성수지관 포설30mm이하</v>
      </c>
      <c r="B50" s="68">
        <f t="shared" si="1"/>
        <v>46</v>
      </c>
      <c r="C50" s="53" t="str">
        <f>IFERROR(집계표!C49,"")</f>
        <v>합성수지관 포설</v>
      </c>
      <c r="D50" s="53" t="str">
        <f>IFERROR(집계표!D49,"")</f>
        <v>30mm이하</v>
      </c>
      <c r="E50" s="280" t="str">
        <f>IFERROR(집계표!E49,"")</f>
        <v>10m</v>
      </c>
      <c r="F50" s="69">
        <v>64.599999999999994</v>
      </c>
      <c r="G50" s="272"/>
      <c r="H50" s="270"/>
      <c r="I50" s="269"/>
      <c r="J50" s="270"/>
      <c r="K50" s="269"/>
      <c r="L50" s="270"/>
      <c r="M50" s="269">
        <f t="shared" si="2"/>
        <v>0</v>
      </c>
      <c r="N50" s="70">
        <f>IFERROR(VLOOKUP(A50,대가목록!$A$3:$K$71,2,),"")</f>
        <v>46</v>
      </c>
      <c r="O50" s="71"/>
    </row>
    <row r="51" spans="1:15" s="279" customFormat="1" ht="20.100000000000001" customHeight="1">
      <c r="A51" s="63" t="str">
        <f t="shared" si="0"/>
        <v>합성수지관 포설50mm이하</v>
      </c>
      <c r="B51" s="68">
        <f t="shared" si="1"/>
        <v>47</v>
      </c>
      <c r="C51" s="53" t="str">
        <f>IFERROR(집계표!C50,"")</f>
        <v>합성수지관 포설</v>
      </c>
      <c r="D51" s="53" t="str">
        <f>IFERROR(집계표!D50,"")</f>
        <v>50mm이하</v>
      </c>
      <c r="E51" s="280" t="str">
        <f>IFERROR(집계표!E50,"")</f>
        <v>10m</v>
      </c>
      <c r="F51" s="69">
        <v>66</v>
      </c>
      <c r="G51" s="272"/>
      <c r="H51" s="270"/>
      <c r="I51" s="269"/>
      <c r="J51" s="270"/>
      <c r="K51" s="269"/>
      <c r="L51" s="270"/>
      <c r="M51" s="269">
        <f t="shared" si="2"/>
        <v>0</v>
      </c>
      <c r="N51" s="70">
        <f>IFERROR(VLOOKUP(A51,대가목록!$A$3:$K$71,2,),"")</f>
        <v>47</v>
      </c>
      <c r="O51" s="71"/>
    </row>
    <row r="52" spans="1:15" s="279" customFormat="1" ht="20.100000000000001" customHeight="1">
      <c r="A52" s="63" t="str">
        <f t="shared" si="0"/>
        <v>풀박스 설치단면적625㎠ 이하</v>
      </c>
      <c r="B52" s="68">
        <f t="shared" si="1"/>
        <v>48</v>
      </c>
      <c r="C52" s="53" t="str">
        <f>IFERROR(집계표!C51,"")</f>
        <v>풀박스 설치</v>
      </c>
      <c r="D52" s="53" t="str">
        <f>IFERROR(집계표!D51,"")</f>
        <v>단면적625㎠ 이하</v>
      </c>
      <c r="E52" s="280" t="str">
        <f>IFERROR(집계표!E51,"")</f>
        <v>개</v>
      </c>
      <c r="F52" s="69">
        <v>4</v>
      </c>
      <c r="G52" s="272"/>
      <c r="H52" s="270"/>
      <c r="I52" s="269"/>
      <c r="J52" s="270"/>
      <c r="K52" s="269"/>
      <c r="L52" s="270"/>
      <c r="M52" s="269">
        <f t="shared" si="2"/>
        <v>0</v>
      </c>
      <c r="N52" s="70">
        <f>IFERROR(VLOOKUP(A52,대가목록!$A$3:$K$71,2,),"")</f>
        <v>48</v>
      </c>
      <c r="O52" s="71"/>
    </row>
    <row r="53" spans="1:15" s="300" customFormat="1" ht="20.100000000000001" customHeight="1">
      <c r="A53" s="63" t="str">
        <f t="shared" ref="A53:A58" si="3">C53&amp;D53</f>
        <v>포장절단ASP, t=20cm이하</v>
      </c>
      <c r="B53" s="68">
        <f t="shared" si="1"/>
        <v>49</v>
      </c>
      <c r="C53" s="53" t="str">
        <f>IFERROR(집계표!C52,"")</f>
        <v>포장절단</v>
      </c>
      <c r="D53" s="53" t="str">
        <f>IFERROR(집계표!D52,"")</f>
        <v>ASP, t=20cm이하</v>
      </c>
      <c r="E53" s="301" t="str">
        <f>IFERROR(집계표!E52,"")</f>
        <v>m</v>
      </c>
      <c r="F53" s="69">
        <v>4</v>
      </c>
      <c r="G53" s="272"/>
      <c r="H53" s="270"/>
      <c r="I53" s="269"/>
      <c r="J53" s="270"/>
      <c r="K53" s="269"/>
      <c r="L53" s="270"/>
      <c r="M53" s="269">
        <f t="shared" ref="M53:M59" si="4">H53+J53+L53</f>
        <v>0</v>
      </c>
      <c r="N53" s="70">
        <f>IFERROR(VLOOKUP(A53,대가목록!$A$3:$K$71,2,),"")</f>
        <v>49</v>
      </c>
      <c r="O53" s="71"/>
    </row>
    <row r="54" spans="1:15" s="300" customFormat="1" ht="20.100000000000001" customHeight="1">
      <c r="A54" s="63" t="str">
        <f t="shared" si="3"/>
        <v>포장깨기ASP(소형브레이카) 소규모</v>
      </c>
      <c r="B54" s="68">
        <f t="shared" si="1"/>
        <v>50</v>
      </c>
      <c r="C54" s="53" t="str">
        <f>IFERROR(집계표!C53,"")</f>
        <v>포장깨기</v>
      </c>
      <c r="D54" s="53" t="str">
        <f>IFERROR(집계표!D53,"")</f>
        <v>ASP(소형브레이카) 소규모</v>
      </c>
      <c r="E54" s="301" t="str">
        <f>IFERROR(집계표!E53,"")</f>
        <v>㎥</v>
      </c>
      <c r="F54" s="69">
        <v>0.16</v>
      </c>
      <c r="G54" s="272"/>
      <c r="H54" s="270"/>
      <c r="I54" s="269"/>
      <c r="J54" s="270"/>
      <c r="K54" s="269"/>
      <c r="L54" s="270"/>
      <c r="M54" s="269">
        <f t="shared" si="4"/>
        <v>0</v>
      </c>
      <c r="N54" s="70">
        <f>IFERROR(VLOOKUP(A54,대가목록!$A$3:$K$71,2,),"")</f>
        <v>50</v>
      </c>
      <c r="O54" s="71"/>
    </row>
    <row r="55" spans="1:15" s="300" customFormat="1" ht="20.100000000000001" customHeight="1">
      <c r="A55" s="63" t="str">
        <f t="shared" si="3"/>
        <v>인력터파기보통토사, 1m미만</v>
      </c>
      <c r="B55" s="68">
        <f t="shared" si="1"/>
        <v>51</v>
      </c>
      <c r="C55" s="53" t="str">
        <f>IFERROR(집계표!C54,"")</f>
        <v>인력터파기</v>
      </c>
      <c r="D55" s="53" t="str">
        <f>IFERROR(집계표!D54,"")</f>
        <v>보통토사, 1m미만</v>
      </c>
      <c r="E55" s="301" t="str">
        <f>IFERROR(집계표!E54,"")</f>
        <v>㎥</v>
      </c>
      <c r="F55" s="69">
        <v>191.86</v>
      </c>
      <c r="G55" s="272"/>
      <c r="H55" s="270"/>
      <c r="I55" s="269"/>
      <c r="J55" s="270"/>
      <c r="K55" s="269"/>
      <c r="L55" s="270"/>
      <c r="M55" s="269">
        <f t="shared" si="4"/>
        <v>0</v>
      </c>
      <c r="N55" s="70">
        <f>IFERROR(VLOOKUP(A55,대가목록!$A$3:$K$71,2,),"")</f>
        <v>51</v>
      </c>
      <c r="O55" s="71"/>
    </row>
    <row r="56" spans="1:15" s="300" customFormat="1" ht="20.100000000000001" customHeight="1">
      <c r="A56" s="63" t="str">
        <f t="shared" si="3"/>
        <v>되메우기비다짐</v>
      </c>
      <c r="B56" s="68">
        <f t="shared" si="1"/>
        <v>52</v>
      </c>
      <c r="C56" s="53" t="str">
        <f>IFERROR(집계표!C55,"")</f>
        <v>되메우기</v>
      </c>
      <c r="D56" s="53" t="str">
        <f>IFERROR(집계표!D55,"")</f>
        <v>비다짐</v>
      </c>
      <c r="E56" s="301" t="str">
        <f>IFERROR(집계표!E55,"")</f>
        <v>㎥</v>
      </c>
      <c r="F56" s="69">
        <v>191.86</v>
      </c>
      <c r="G56" s="272"/>
      <c r="H56" s="270"/>
      <c r="I56" s="269"/>
      <c r="J56" s="270"/>
      <c r="K56" s="269"/>
      <c r="L56" s="270"/>
      <c r="M56" s="269">
        <f t="shared" si="4"/>
        <v>0</v>
      </c>
      <c r="N56" s="70">
        <f>IFERROR(VLOOKUP(A56,대가목록!$A$3:$K$71,2,),"")</f>
        <v>52</v>
      </c>
      <c r="O56" s="71"/>
    </row>
    <row r="57" spans="1:15" s="300" customFormat="1" ht="19.5" customHeight="1">
      <c r="A57" s="63" t="str">
        <f t="shared" si="3"/>
        <v>잔토처리사석 0.2㎥+10.5ton</v>
      </c>
      <c r="B57" s="68">
        <f t="shared" si="1"/>
        <v>53</v>
      </c>
      <c r="C57" s="53" t="str">
        <f>IFERROR(집계표!C56,"")</f>
        <v>잔토처리</v>
      </c>
      <c r="D57" s="53" t="str">
        <f>IFERROR(집계표!D56,"")</f>
        <v>사석 0.2㎥+10.5ton</v>
      </c>
      <c r="E57" s="301" t="str">
        <f>IFERROR(집계표!E56,"")</f>
        <v>㎥</v>
      </c>
      <c r="F57" s="69">
        <v>0.16</v>
      </c>
      <c r="G57" s="272"/>
      <c r="H57" s="270"/>
      <c r="I57" s="269"/>
      <c r="J57" s="270"/>
      <c r="K57" s="269"/>
      <c r="L57" s="270"/>
      <c r="M57" s="269">
        <f t="shared" si="4"/>
        <v>0</v>
      </c>
      <c r="N57" s="70">
        <f>IFERROR(VLOOKUP(A57,대가목록!$A$3:$K$71,2,),"")</f>
        <v>53</v>
      </c>
      <c r="O57" s="71"/>
    </row>
    <row r="58" spans="1:15" s="300" customFormat="1" ht="20.100000000000001" customHeight="1">
      <c r="A58" s="63" t="str">
        <f t="shared" si="3"/>
        <v>포장복구ASP, 소파, c-type(12㎡이하)</v>
      </c>
      <c r="B58" s="68">
        <f t="shared" si="1"/>
        <v>54</v>
      </c>
      <c r="C58" s="53" t="str">
        <f>IFERROR(집계표!C57,"")</f>
        <v>포장복구</v>
      </c>
      <c r="D58" s="53" t="str">
        <f>IFERROR(집계표!D57,"")</f>
        <v>ASP, 소파, c-type(12㎡이하)</v>
      </c>
      <c r="E58" s="301" t="str">
        <f>IFERROR(집계표!E57,"")</f>
        <v>㎡</v>
      </c>
      <c r="F58" s="69">
        <v>1</v>
      </c>
      <c r="G58" s="272"/>
      <c r="H58" s="270"/>
      <c r="I58" s="269"/>
      <c r="J58" s="270"/>
      <c r="K58" s="269"/>
      <c r="L58" s="270"/>
      <c r="M58" s="269">
        <f t="shared" si="4"/>
        <v>0</v>
      </c>
      <c r="N58" s="70">
        <f>IFERROR(VLOOKUP(A58,대가목록!$A$3:$K$71,2,),"")</f>
        <v>54</v>
      </c>
      <c r="O58" s="71"/>
    </row>
    <row r="59" spans="1:15" s="435" customFormat="1" ht="20.100000000000001" customHeight="1">
      <c r="A59" s="63"/>
      <c r="B59" s="68">
        <f t="shared" si="1"/>
        <v>55</v>
      </c>
      <c r="C59" s="436" t="s">
        <v>1041</v>
      </c>
      <c r="D59" s="437" t="s">
        <v>1043</v>
      </c>
      <c r="E59" s="438" t="s">
        <v>1042</v>
      </c>
      <c r="F59" s="444">
        <v>31</v>
      </c>
      <c r="G59" s="439"/>
      <c r="H59" s="270"/>
      <c r="I59" s="441"/>
      <c r="J59" s="440"/>
      <c r="K59" s="441"/>
      <c r="L59" s="440"/>
      <c r="M59" s="269">
        <f t="shared" si="4"/>
        <v>0</v>
      </c>
      <c r="N59" s="442"/>
      <c r="O59" s="71"/>
    </row>
    <row r="60" spans="1:15" ht="20.100000000000001" customHeight="1">
      <c r="A60" s="63" t="str">
        <f>C60&amp;D60</f>
        <v/>
      </c>
      <c r="B60" s="457" t="s">
        <v>34</v>
      </c>
      <c r="C60" s="458"/>
      <c r="D60" s="72"/>
      <c r="E60" s="73"/>
      <c r="F60" s="73"/>
      <c r="G60" s="271"/>
      <c r="H60" s="271"/>
      <c r="I60" s="271"/>
      <c r="J60" s="271"/>
      <c r="K60" s="271"/>
      <c r="L60" s="271"/>
      <c r="M60" s="271">
        <f>SUM(M5:M59)</f>
        <v>0</v>
      </c>
      <c r="N60" s="72"/>
    </row>
    <row r="61" spans="1:15" ht="24.95" customHeight="1"/>
    <row r="62" spans="1:15" ht="24.95" customHeight="1"/>
    <row r="63" spans="1:15" ht="24.95" customHeight="1"/>
    <row r="64" spans="1:15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1" ht="24.95" customHeight="1"/>
    <row r="72" ht="24.95" customHeight="1"/>
    <row r="73" ht="24.95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24.95" customHeight="1"/>
    <row r="95" ht="24.95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8" ht="24.95" customHeight="1"/>
    <row r="119" ht="24.95" customHeight="1"/>
    <row r="120" ht="24.95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9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  <row r="142" ht="24.95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5" ht="24.95" customHeight="1"/>
    <row r="166" ht="24.95" customHeight="1"/>
    <row r="167" ht="24.95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  <row r="190" ht="24.95" customHeight="1"/>
    <row r="191" ht="24.95" customHeight="1"/>
    <row r="192" ht="24.95" customHeight="1"/>
    <row r="193" ht="24.95" customHeight="1"/>
    <row r="194" ht="24.95" customHeight="1"/>
    <row r="195" ht="24.95" customHeight="1"/>
    <row r="196" ht="24.95" customHeight="1"/>
    <row r="197" ht="24.95" customHeight="1"/>
    <row r="198" ht="24.95" customHeight="1"/>
    <row r="199" ht="24.95" customHeight="1"/>
    <row r="200" ht="24.95" customHeight="1"/>
    <row r="201" ht="24.95" customHeight="1"/>
    <row r="202" ht="24.95" customHeight="1"/>
    <row r="203" ht="24.95" customHeight="1"/>
    <row r="204" ht="24.95" customHeight="1"/>
    <row r="205" ht="24.95" customHeight="1"/>
    <row r="206" ht="24.95" customHeight="1"/>
    <row r="207" ht="24.95" customHeight="1"/>
    <row r="208" ht="24.95" customHeight="1"/>
    <row r="209" ht="24.95" customHeight="1"/>
    <row r="210" ht="24.95" customHeight="1"/>
    <row r="211" ht="24.95" customHeight="1"/>
    <row r="212" ht="24.95" customHeight="1"/>
    <row r="213" ht="24.95" customHeight="1"/>
    <row r="214" ht="24.95" customHeight="1"/>
    <row r="215" ht="24.95" customHeight="1"/>
    <row r="216" ht="24.95" customHeight="1"/>
    <row r="217" ht="24.95" customHeight="1"/>
    <row r="218" ht="24.95" customHeight="1"/>
    <row r="219" ht="24.95" customHeight="1"/>
    <row r="220" ht="24.95" customHeight="1"/>
    <row r="221" ht="24.95" customHeight="1"/>
    <row r="222" ht="24.95" customHeight="1"/>
    <row r="223" ht="24.95" customHeight="1"/>
    <row r="224" ht="24.95" customHeight="1"/>
    <row r="225" ht="24.95" customHeight="1"/>
    <row r="226" ht="24.95" customHeight="1"/>
    <row r="227" ht="24.95" customHeight="1"/>
    <row r="228" ht="24.95" customHeight="1"/>
    <row r="229" ht="24.95" customHeight="1"/>
    <row r="230" ht="24.95" customHeight="1"/>
    <row r="231" ht="24.95" customHeight="1"/>
    <row r="232" ht="24.95" customHeight="1"/>
    <row r="233" ht="24.95" customHeight="1"/>
    <row r="234" ht="24.95" customHeight="1"/>
    <row r="235" ht="24.95" customHeight="1"/>
    <row r="236" ht="24.95" customHeight="1"/>
    <row r="237" ht="24.95" customHeight="1"/>
    <row r="238" ht="24.95" customHeight="1"/>
    <row r="239" ht="24.95" customHeight="1"/>
    <row r="240" ht="24.95" customHeight="1"/>
    <row r="241" ht="24.95" customHeight="1"/>
    <row r="242" ht="24.95" customHeight="1"/>
    <row r="243" ht="24.95" customHeight="1"/>
    <row r="244" ht="24.95" customHeight="1"/>
    <row r="245" ht="24.95" customHeight="1"/>
    <row r="246" ht="24.95" customHeight="1"/>
    <row r="247" ht="24.95" customHeight="1"/>
    <row r="248" ht="24.95" customHeight="1"/>
    <row r="249" ht="24.95" customHeight="1"/>
    <row r="250" ht="24.95" customHeight="1"/>
    <row r="251" ht="24.95" customHeight="1"/>
    <row r="252" ht="24.95" customHeight="1"/>
    <row r="253" ht="24.95" customHeight="1"/>
    <row r="254" ht="24.95" customHeight="1"/>
    <row r="255" ht="24.95" customHeight="1"/>
    <row r="256" ht="24.95" customHeight="1"/>
    <row r="257" ht="24.95" customHeight="1"/>
    <row r="258" ht="24.95" customHeight="1"/>
    <row r="259" ht="24.95" customHeight="1"/>
    <row r="260" ht="24.95" customHeight="1"/>
    <row r="261" ht="24.95" customHeight="1"/>
    <row r="262" ht="24.95" customHeight="1"/>
    <row r="263" ht="24.95" customHeight="1"/>
    <row r="264" ht="24.95" customHeight="1"/>
    <row r="265" ht="24.95" customHeight="1"/>
    <row r="266" ht="24.95" customHeight="1"/>
    <row r="267" ht="24.95" customHeight="1"/>
    <row r="268" ht="24.95" customHeight="1"/>
    <row r="269" ht="24.95" customHeight="1"/>
    <row r="270" ht="24.95" customHeight="1"/>
    <row r="271" ht="24.95" customHeight="1"/>
    <row r="272" ht="24.95" customHeight="1"/>
    <row r="273" ht="24.95" customHeight="1"/>
    <row r="274" ht="24.95" customHeight="1"/>
    <row r="275" ht="24.95" customHeight="1"/>
    <row r="276" ht="24.95" customHeight="1"/>
    <row r="277" ht="24.95" customHeight="1"/>
    <row r="278" ht="24.95" customHeight="1"/>
    <row r="279" ht="24.95" customHeight="1"/>
    <row r="280" ht="24.95" customHeight="1"/>
    <row r="281" ht="24.95" customHeight="1"/>
    <row r="282" ht="24.95" customHeight="1"/>
    <row r="283" ht="24.95" customHeight="1"/>
    <row r="284" ht="24.95" customHeight="1"/>
    <row r="285" ht="24.95" customHeight="1"/>
    <row r="286" ht="24.95" customHeight="1"/>
    <row r="287" ht="24.95" customHeight="1"/>
    <row r="288" ht="24.95" customHeight="1"/>
    <row r="289" ht="24.95" customHeight="1"/>
    <row r="290" ht="24.95" customHeight="1"/>
    <row r="291" ht="24.95" customHeight="1"/>
    <row r="292" ht="24.95" customHeight="1"/>
    <row r="293" ht="24.95" customHeight="1"/>
    <row r="294" ht="24.95" customHeight="1"/>
    <row r="295" ht="24.95" customHeight="1"/>
    <row r="296" ht="24.95" customHeight="1"/>
    <row r="297" ht="24.95" customHeight="1"/>
    <row r="298" ht="24.95" customHeight="1"/>
    <row r="299" ht="24.95" customHeight="1"/>
    <row r="300" ht="24.95" customHeight="1"/>
    <row r="301" ht="24.95" customHeight="1"/>
    <row r="302" ht="24.95" customHeight="1"/>
    <row r="303" ht="24.95" customHeight="1"/>
    <row r="304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  <row r="608" ht="24.95" customHeight="1"/>
    <row r="609" ht="24.95" customHeight="1"/>
    <row r="610" ht="24.95" customHeight="1"/>
    <row r="611" ht="24.95" customHeight="1"/>
    <row r="612" ht="24.95" customHeight="1"/>
    <row r="613" ht="24.95" customHeight="1"/>
    <row r="614" ht="24.95" customHeight="1"/>
    <row r="615" ht="24.95" customHeight="1"/>
    <row r="616" ht="24.95" customHeight="1"/>
    <row r="617" ht="24.95" customHeight="1"/>
    <row r="618" ht="24.95" customHeight="1"/>
    <row r="619" ht="24.95" customHeight="1"/>
    <row r="620" ht="24.95" customHeight="1"/>
    <row r="621" ht="24.95" customHeight="1"/>
    <row r="622" ht="24.95" customHeight="1"/>
    <row r="623" ht="24.95" customHeight="1"/>
    <row r="624" ht="24.95" customHeight="1"/>
    <row r="625" ht="24.95" customHeight="1"/>
    <row r="626" ht="24.95" customHeight="1"/>
    <row r="627" ht="24.95" customHeight="1"/>
    <row r="628" ht="24.95" customHeight="1"/>
    <row r="629" ht="24.95" customHeight="1"/>
    <row r="630" ht="24.95" customHeight="1"/>
    <row r="631" ht="24.95" customHeight="1"/>
    <row r="632" ht="24.95" customHeight="1"/>
    <row r="633" ht="24.95" customHeight="1"/>
    <row r="634" ht="24.95" customHeight="1"/>
    <row r="635" ht="24.95" customHeight="1"/>
    <row r="636" ht="24.95" customHeight="1"/>
    <row r="637" ht="24.95" customHeight="1"/>
    <row r="638" ht="24.95" customHeight="1"/>
    <row r="639" ht="24.95" customHeight="1"/>
    <row r="640" ht="24.95" customHeight="1"/>
    <row r="641" ht="24.95" customHeight="1"/>
    <row r="642" ht="24.95" customHeight="1"/>
    <row r="643" ht="24.95" customHeight="1"/>
    <row r="644" ht="24.95" customHeight="1"/>
    <row r="645" ht="24.95" customHeight="1"/>
    <row r="646" ht="24.95" customHeight="1"/>
    <row r="647" ht="24.95" customHeight="1"/>
    <row r="648" ht="24.95" customHeight="1"/>
    <row r="649" ht="24.95" customHeight="1"/>
    <row r="650" ht="24.95" customHeight="1"/>
    <row r="651" ht="24.95" customHeight="1"/>
    <row r="652" ht="24.95" customHeight="1"/>
    <row r="653" ht="24.95" customHeight="1"/>
    <row r="654" ht="24.95" customHeight="1"/>
    <row r="655" ht="24.95" customHeight="1"/>
    <row r="656" ht="24.95" customHeight="1"/>
    <row r="657" ht="24.95" customHeight="1"/>
    <row r="658" ht="24.95" customHeight="1"/>
    <row r="659" ht="24.95" customHeight="1"/>
    <row r="660" ht="24.95" customHeight="1"/>
    <row r="661" ht="24.95" customHeight="1"/>
    <row r="662" ht="24.95" customHeight="1"/>
    <row r="663" ht="24.95" customHeight="1"/>
    <row r="664" ht="24.95" customHeight="1"/>
    <row r="665" ht="24.95" customHeight="1"/>
    <row r="666" ht="24.95" customHeight="1"/>
    <row r="667" ht="24.95" customHeight="1"/>
    <row r="668" ht="24.95" customHeight="1"/>
    <row r="669" ht="24.95" customHeight="1"/>
    <row r="670" ht="24.95" customHeight="1"/>
    <row r="671" ht="24.95" customHeight="1"/>
    <row r="672" ht="24.95" customHeight="1"/>
    <row r="673" ht="24.95" customHeight="1"/>
    <row r="674" ht="24.95" customHeight="1"/>
    <row r="675" ht="24.95" customHeight="1"/>
    <row r="676" ht="24.95" customHeight="1"/>
    <row r="677" ht="24.95" customHeight="1"/>
    <row r="678" ht="24.95" customHeight="1"/>
    <row r="679" ht="24.95" customHeight="1"/>
    <row r="680" ht="24.95" customHeight="1"/>
    <row r="681" ht="24.95" customHeight="1"/>
    <row r="682" ht="24.95" customHeight="1"/>
    <row r="683" ht="24.95" customHeight="1"/>
    <row r="684" ht="24.95" customHeight="1"/>
    <row r="685" ht="24.95" customHeight="1"/>
    <row r="686" ht="24.95" customHeight="1"/>
    <row r="687" ht="24.95" customHeight="1"/>
    <row r="688" ht="24.95" customHeight="1"/>
    <row r="689" ht="24.95" customHeight="1"/>
    <row r="690" ht="24.95" customHeight="1"/>
    <row r="691" ht="24.95" customHeight="1"/>
    <row r="692" ht="24.95" customHeight="1"/>
    <row r="693" ht="24.95" customHeight="1"/>
    <row r="694" ht="24.95" customHeight="1"/>
    <row r="695" ht="24.95" customHeight="1"/>
    <row r="696" ht="24.95" customHeight="1"/>
    <row r="697" ht="24.95" customHeight="1"/>
    <row r="698" ht="24.95" customHeight="1"/>
    <row r="699" ht="24.95" customHeight="1"/>
    <row r="700" ht="24.95" customHeight="1"/>
    <row r="701" ht="24.95" customHeight="1"/>
    <row r="702" ht="24.95" customHeight="1"/>
    <row r="703" ht="24.95" customHeight="1"/>
    <row r="704" ht="24.95" customHeight="1"/>
    <row r="705" ht="24.95" customHeight="1"/>
    <row r="706" ht="24.95" customHeight="1"/>
    <row r="707" ht="24.95" customHeight="1"/>
    <row r="708" ht="24.95" customHeight="1"/>
    <row r="709" ht="24.95" customHeight="1"/>
    <row r="710" ht="24.95" customHeight="1"/>
    <row r="711" ht="24.95" customHeight="1"/>
    <row r="712" ht="24.95" customHeight="1"/>
    <row r="713" ht="24.95" customHeight="1"/>
    <row r="714" ht="24.95" customHeight="1"/>
    <row r="715" ht="24.95" customHeight="1"/>
    <row r="716" ht="24.95" customHeight="1"/>
    <row r="717" ht="24.95" customHeight="1"/>
    <row r="718" ht="24.95" customHeight="1"/>
    <row r="719" ht="24.95" customHeight="1"/>
    <row r="720" ht="24.95" customHeight="1"/>
    <row r="721" ht="24.95" customHeight="1"/>
    <row r="722" ht="24.95" customHeight="1"/>
    <row r="723" ht="24.95" customHeight="1"/>
    <row r="724" ht="24.95" customHeight="1"/>
    <row r="725" ht="24.95" customHeight="1"/>
    <row r="726" ht="24.95" customHeight="1"/>
    <row r="727" ht="24.95" customHeight="1"/>
    <row r="728" ht="24.95" customHeight="1"/>
    <row r="729" ht="24.95" customHeight="1"/>
    <row r="730" ht="24.95" customHeight="1"/>
    <row r="731" ht="24.95" customHeight="1"/>
    <row r="732" ht="24.95" customHeight="1"/>
    <row r="733" ht="24.95" customHeight="1"/>
    <row r="734" ht="24.95" customHeight="1"/>
    <row r="735" ht="24.95" customHeight="1"/>
    <row r="736" ht="24.95" customHeight="1"/>
    <row r="737" ht="24.95" customHeight="1"/>
    <row r="738" ht="24.95" customHeight="1"/>
    <row r="739" ht="24.95" customHeight="1"/>
    <row r="740" ht="24.95" customHeight="1"/>
    <row r="741" ht="24.95" customHeight="1"/>
    <row r="742" ht="24.95" customHeight="1"/>
    <row r="743" ht="24.95" customHeight="1"/>
    <row r="744" ht="24.95" customHeight="1"/>
    <row r="745" ht="24.95" customHeight="1"/>
    <row r="746" ht="24.95" customHeight="1"/>
    <row r="747" ht="24.95" customHeight="1"/>
    <row r="748" ht="24.95" customHeight="1"/>
    <row r="749" ht="24.95" customHeight="1"/>
    <row r="750" ht="24.95" customHeight="1"/>
    <row r="751" ht="24.95" customHeight="1"/>
    <row r="752" ht="24.95" customHeight="1"/>
    <row r="753" ht="24.95" customHeight="1"/>
    <row r="754" ht="24.95" customHeight="1"/>
    <row r="755" ht="24.95" customHeight="1"/>
    <row r="756" ht="24.95" customHeight="1"/>
    <row r="757" ht="24.95" customHeight="1"/>
    <row r="758" ht="24.95" customHeight="1"/>
    <row r="759" ht="24.95" customHeight="1"/>
    <row r="760" ht="24.95" customHeight="1"/>
    <row r="761" ht="24.95" customHeight="1"/>
    <row r="762" ht="24.95" customHeight="1"/>
    <row r="763" ht="24.95" customHeight="1"/>
    <row r="764" ht="24.95" customHeight="1"/>
    <row r="765" ht="24.95" customHeight="1"/>
    <row r="766" ht="24.95" customHeight="1"/>
    <row r="767" ht="24.95" customHeight="1"/>
    <row r="768" ht="24.95" customHeight="1"/>
    <row r="769" ht="24.95" customHeight="1"/>
    <row r="770" ht="24.95" customHeight="1"/>
    <row r="771" ht="24.95" customHeight="1"/>
    <row r="772" ht="24.95" customHeight="1"/>
    <row r="773" ht="24.95" customHeight="1"/>
    <row r="774" ht="24.95" customHeight="1"/>
    <row r="775" ht="24.95" customHeight="1"/>
    <row r="776" ht="24.95" customHeight="1"/>
    <row r="777" ht="24.95" customHeight="1"/>
    <row r="778" ht="24.95" customHeight="1"/>
    <row r="779" ht="24.95" customHeight="1"/>
    <row r="780" ht="24.95" customHeight="1"/>
    <row r="781" ht="24.95" customHeight="1"/>
    <row r="782" ht="24.95" customHeight="1"/>
    <row r="783" ht="24.95" customHeight="1"/>
    <row r="784" ht="24.95" customHeight="1"/>
    <row r="785" ht="24.95" customHeight="1"/>
    <row r="786" ht="24.95" customHeight="1"/>
    <row r="787" ht="24.95" customHeight="1"/>
    <row r="788" ht="24.95" customHeight="1"/>
    <row r="789" ht="24.95" customHeight="1"/>
    <row r="790" ht="24.95" customHeight="1"/>
    <row r="791" ht="24.95" customHeight="1"/>
    <row r="792" ht="24.95" customHeight="1"/>
    <row r="793" ht="24.95" customHeight="1"/>
    <row r="794" ht="24.95" customHeight="1"/>
    <row r="795" ht="24.95" customHeight="1"/>
    <row r="796" ht="24.95" customHeight="1"/>
    <row r="797" ht="24.95" customHeight="1"/>
    <row r="798" ht="24.95" customHeight="1"/>
    <row r="799" ht="24.95" customHeight="1"/>
    <row r="800" ht="24.95" customHeight="1"/>
    <row r="801" ht="24.95" customHeight="1"/>
    <row r="802" ht="24.95" customHeight="1"/>
    <row r="803" ht="24.95" customHeight="1"/>
    <row r="804" ht="24.95" customHeight="1"/>
    <row r="805" ht="24.95" customHeight="1"/>
    <row r="806" ht="24.95" customHeight="1"/>
    <row r="807" ht="24.95" customHeight="1"/>
    <row r="808" ht="24.95" customHeight="1"/>
    <row r="809" ht="24.95" customHeight="1"/>
    <row r="810" ht="24.95" customHeight="1"/>
    <row r="811" ht="24.95" customHeight="1"/>
    <row r="812" ht="24.95" customHeight="1"/>
    <row r="813" ht="24.95" customHeight="1"/>
    <row r="814" ht="24.95" customHeight="1"/>
    <row r="815" ht="24.95" customHeight="1"/>
    <row r="816" ht="24.95" customHeight="1"/>
    <row r="817" ht="24.95" customHeight="1"/>
    <row r="818" ht="24.95" customHeight="1"/>
    <row r="819" ht="24.95" customHeight="1"/>
    <row r="820" ht="24.95" customHeight="1"/>
    <row r="821" ht="24.95" customHeight="1"/>
    <row r="822" ht="24.95" customHeight="1"/>
    <row r="823" ht="24.95" customHeight="1"/>
    <row r="824" ht="24.95" customHeight="1"/>
    <row r="825" ht="24.95" customHeight="1"/>
    <row r="826" ht="24.95" customHeight="1"/>
    <row r="827" ht="24.95" customHeight="1"/>
    <row r="828" ht="24.95" customHeight="1"/>
    <row r="829" ht="24.95" customHeight="1"/>
    <row r="830" ht="24.95" customHeight="1"/>
    <row r="831" ht="24.95" customHeight="1"/>
    <row r="832" ht="24.95" customHeight="1"/>
    <row r="833" ht="24.95" customHeight="1"/>
    <row r="834" ht="24.95" customHeight="1"/>
    <row r="835" ht="24.95" customHeight="1"/>
    <row r="836" ht="24.95" customHeight="1"/>
    <row r="837" ht="24.95" customHeight="1"/>
    <row r="838" ht="24.95" customHeight="1"/>
    <row r="839" ht="24.95" customHeight="1"/>
    <row r="840" ht="24.95" customHeight="1"/>
    <row r="841" ht="24.95" customHeight="1"/>
    <row r="842" ht="24.95" customHeight="1"/>
    <row r="843" ht="24.95" customHeight="1"/>
    <row r="844" ht="24.95" customHeight="1"/>
    <row r="845" ht="24.95" customHeight="1"/>
    <row r="846" ht="24.95" customHeight="1"/>
    <row r="847" ht="24.95" customHeight="1"/>
    <row r="848" ht="24.95" customHeight="1"/>
    <row r="849" ht="24.95" customHeight="1"/>
    <row r="850" ht="24.95" customHeight="1"/>
    <row r="851" ht="24.95" customHeight="1"/>
    <row r="852" ht="24.95" customHeight="1"/>
    <row r="853" ht="24.95" customHeight="1"/>
    <row r="854" ht="24.95" customHeight="1"/>
    <row r="855" ht="24.95" customHeight="1"/>
    <row r="856" ht="24.95" customHeight="1"/>
    <row r="857" ht="24.95" customHeight="1"/>
    <row r="858" ht="24.95" customHeight="1"/>
    <row r="859" ht="24.95" customHeight="1"/>
    <row r="860" ht="24.95" customHeight="1"/>
    <row r="861" ht="24.95" customHeight="1"/>
    <row r="862" ht="24.95" customHeight="1"/>
    <row r="863" ht="24.95" customHeight="1"/>
    <row r="864" ht="24.95" customHeight="1"/>
    <row r="865" ht="24.95" customHeight="1"/>
    <row r="866" ht="24.95" customHeight="1"/>
    <row r="867" ht="24.95" customHeight="1"/>
    <row r="868" ht="24.95" customHeight="1"/>
    <row r="869" ht="24.95" customHeight="1"/>
    <row r="870" ht="24.95" customHeight="1"/>
    <row r="871" ht="24.95" customHeight="1"/>
    <row r="872" ht="24.95" customHeight="1"/>
    <row r="873" ht="24.95" customHeight="1"/>
    <row r="874" ht="24.95" customHeight="1"/>
    <row r="875" ht="24.95" customHeight="1"/>
    <row r="876" ht="24.95" customHeight="1"/>
    <row r="877" ht="24.95" customHeight="1"/>
    <row r="878" ht="24.95" customHeight="1"/>
    <row r="879" ht="24.95" customHeight="1"/>
    <row r="880" ht="24.95" customHeight="1"/>
    <row r="881" ht="24.95" customHeight="1"/>
    <row r="882" ht="24.95" customHeight="1"/>
    <row r="883" ht="24.95" customHeight="1"/>
    <row r="884" ht="24.95" customHeight="1"/>
    <row r="885" ht="24.95" customHeight="1"/>
    <row r="886" ht="24.95" customHeight="1"/>
    <row r="887" ht="24.95" customHeight="1"/>
    <row r="888" ht="24.95" customHeight="1"/>
    <row r="889" ht="24.95" customHeight="1"/>
    <row r="890" ht="24.95" customHeight="1"/>
    <row r="891" ht="24.95" customHeight="1"/>
    <row r="892" ht="24.95" customHeight="1"/>
    <row r="893" ht="24.95" customHeight="1"/>
    <row r="894" ht="24.95" customHeight="1"/>
    <row r="895" ht="24.95" customHeight="1"/>
    <row r="896" ht="24.95" customHeight="1"/>
    <row r="897" ht="24.95" customHeight="1"/>
    <row r="898" ht="24.95" customHeight="1"/>
    <row r="899" ht="24.95" customHeight="1"/>
    <row r="900" ht="24.95" customHeight="1"/>
    <row r="901" ht="24.95" customHeight="1"/>
    <row r="902" ht="24.95" customHeight="1"/>
    <row r="903" ht="24.95" customHeight="1"/>
    <row r="904" ht="24.95" customHeight="1"/>
    <row r="905" ht="24.95" customHeight="1"/>
    <row r="906" ht="24.95" customHeight="1"/>
    <row r="907" ht="24.95" customHeight="1"/>
    <row r="908" ht="24.95" customHeight="1"/>
    <row r="909" ht="24.95" customHeight="1"/>
    <row r="910" ht="24.95" customHeight="1"/>
    <row r="911" ht="24.95" customHeight="1"/>
    <row r="912" ht="24.95" customHeight="1"/>
    <row r="913" ht="24.95" customHeight="1"/>
    <row r="914" ht="24.95" customHeight="1"/>
    <row r="915" ht="24.95" customHeight="1"/>
    <row r="916" ht="24.95" customHeight="1"/>
    <row r="917" ht="24.95" customHeight="1"/>
    <row r="918" ht="24.95" customHeight="1"/>
    <row r="919" ht="24.95" customHeight="1"/>
    <row r="920" ht="24.95" customHeight="1"/>
    <row r="921" ht="24.95" customHeight="1"/>
    <row r="922" ht="24.95" customHeight="1"/>
    <row r="923" ht="24.95" customHeight="1"/>
    <row r="924" ht="24.95" customHeight="1"/>
    <row r="925" ht="24.95" customHeight="1"/>
    <row r="926" ht="24.95" customHeight="1"/>
    <row r="927" ht="24.95" customHeight="1"/>
    <row r="928" ht="24.95" customHeight="1"/>
    <row r="929" ht="24.95" customHeight="1"/>
    <row r="930" ht="24.95" customHeight="1"/>
    <row r="931" ht="24.95" customHeight="1"/>
    <row r="932" ht="24.95" customHeight="1"/>
    <row r="933" ht="24.95" customHeight="1"/>
    <row r="934" ht="24.95" customHeight="1"/>
    <row r="935" ht="24.95" customHeight="1"/>
    <row r="936" ht="24.95" customHeight="1"/>
    <row r="937" ht="24.95" customHeight="1"/>
    <row r="938" ht="24.95" customHeight="1"/>
    <row r="939" ht="24.95" customHeight="1"/>
    <row r="940" ht="24.95" customHeight="1"/>
    <row r="941" ht="24.95" customHeight="1"/>
    <row r="942" ht="24.95" customHeight="1"/>
    <row r="943" ht="24.95" customHeight="1"/>
    <row r="944" ht="24.95" customHeight="1"/>
    <row r="945" ht="24.95" customHeight="1"/>
    <row r="946" ht="24.95" customHeight="1"/>
    <row r="947" ht="24.95" customHeight="1"/>
    <row r="948" ht="24.95" customHeight="1"/>
    <row r="949" ht="24.95" customHeight="1"/>
    <row r="950" ht="24.95" customHeight="1"/>
    <row r="951" ht="24.95" customHeight="1"/>
    <row r="952" ht="24.95" customHeight="1"/>
    <row r="953" ht="24.95" customHeight="1"/>
    <row r="954" ht="24.95" customHeight="1"/>
    <row r="955" ht="24.95" customHeight="1"/>
    <row r="956" ht="24.95" customHeight="1"/>
    <row r="957" ht="24.95" customHeight="1"/>
    <row r="958" ht="24.95" customHeight="1"/>
    <row r="959" ht="24.95" customHeight="1"/>
    <row r="960" ht="24.95" customHeight="1"/>
    <row r="961" ht="24.95" customHeight="1"/>
    <row r="962" ht="24.95" customHeight="1"/>
    <row r="963" ht="24.95" customHeight="1"/>
    <row r="964" ht="24.95" customHeight="1"/>
    <row r="965" ht="24.95" customHeight="1"/>
    <row r="966" ht="24.95" customHeight="1"/>
    <row r="967" ht="24.95" customHeight="1"/>
    <row r="968" ht="24.95" customHeight="1"/>
    <row r="969" ht="24.95" customHeight="1"/>
    <row r="970" ht="24.95" customHeight="1"/>
    <row r="971" ht="24.95" customHeight="1"/>
    <row r="972" ht="24.95" customHeight="1"/>
    <row r="973" ht="24.95" customHeight="1"/>
    <row r="974" ht="24.95" customHeight="1"/>
    <row r="975" ht="24.95" customHeight="1"/>
    <row r="976" ht="24.95" customHeight="1"/>
    <row r="977" ht="24.95" customHeight="1"/>
    <row r="978" ht="24.95" customHeight="1"/>
    <row r="979" ht="24.95" customHeight="1"/>
    <row r="980" ht="24.95" customHeight="1"/>
    <row r="981" ht="24.95" customHeight="1"/>
    <row r="982" ht="24.95" customHeight="1"/>
    <row r="983" ht="24.95" customHeight="1"/>
    <row r="984" ht="24.95" customHeight="1"/>
    <row r="985" ht="24.95" customHeight="1"/>
    <row r="986" ht="24.95" customHeight="1"/>
    <row r="987" ht="24.95" customHeight="1"/>
    <row r="988" ht="24.95" customHeight="1"/>
    <row r="989" ht="24.95" customHeight="1"/>
    <row r="990" ht="24.95" customHeight="1"/>
    <row r="991" ht="24.95" customHeight="1"/>
    <row r="992" ht="24.95" customHeight="1"/>
    <row r="993" ht="24.95" customHeight="1"/>
    <row r="994" ht="24.95" customHeight="1"/>
    <row r="995" ht="24.95" customHeight="1"/>
    <row r="996" ht="24.95" customHeight="1"/>
    <row r="997" ht="24.95" customHeight="1"/>
    <row r="998" ht="24.95" customHeight="1"/>
    <row r="999" ht="24.95" customHeight="1"/>
    <row r="1000" ht="24.95" customHeight="1"/>
    <row r="1001" ht="24.95" customHeight="1"/>
    <row r="1002" ht="24.95" customHeight="1"/>
    <row r="1003" ht="24.95" customHeight="1"/>
    <row r="1004" ht="24.95" customHeight="1"/>
    <row r="1005" ht="24.95" customHeight="1"/>
    <row r="1006" ht="24.95" customHeight="1"/>
    <row r="1007" ht="24.95" customHeight="1"/>
    <row r="1008" ht="24.95" customHeight="1"/>
    <row r="1009" ht="24.95" customHeight="1"/>
    <row r="1010" ht="24.95" customHeight="1"/>
    <row r="1011" ht="24.95" customHeight="1"/>
    <row r="1012" ht="24.95" customHeight="1"/>
    <row r="1013" ht="24.95" customHeight="1"/>
    <row r="1014" ht="24.95" customHeight="1"/>
    <row r="1015" ht="24.95" customHeight="1"/>
    <row r="1016" ht="24.95" customHeight="1"/>
    <row r="1017" ht="24.95" customHeight="1"/>
    <row r="1018" ht="24.95" customHeight="1"/>
    <row r="1019" ht="24.95" customHeight="1"/>
    <row r="1020" ht="24.95" customHeight="1"/>
    <row r="1021" ht="24.95" customHeight="1"/>
    <row r="1022" ht="24.95" customHeight="1"/>
    <row r="1023" ht="24.95" customHeight="1"/>
    <row r="1024" ht="24.95" customHeight="1"/>
    <row r="1025" ht="24.95" customHeight="1"/>
    <row r="1026" ht="24.95" customHeight="1"/>
    <row r="1027" ht="24.95" customHeight="1"/>
    <row r="1028" ht="24.95" customHeight="1"/>
    <row r="1029" ht="24.95" customHeight="1"/>
    <row r="1030" ht="24.95" customHeight="1"/>
    <row r="1031" ht="24.95" customHeight="1"/>
    <row r="1032" ht="24.95" customHeight="1"/>
    <row r="1033" ht="24.95" customHeight="1"/>
    <row r="1034" ht="24.95" customHeight="1"/>
    <row r="1035" ht="24.95" customHeight="1"/>
    <row r="1036" ht="24.95" customHeight="1"/>
    <row r="1037" ht="24.95" customHeight="1"/>
    <row r="1038" ht="24.95" customHeight="1"/>
    <row r="1039" ht="24.95" customHeight="1"/>
    <row r="1040" ht="24.95" customHeight="1"/>
    <row r="1041" ht="24.95" customHeight="1"/>
    <row r="1042" ht="24.95" customHeight="1"/>
    <row r="1043" ht="24.95" customHeight="1"/>
    <row r="1044" ht="24.95" customHeight="1"/>
    <row r="1045" ht="24.95" customHeight="1"/>
    <row r="1046" ht="24.95" customHeight="1"/>
    <row r="1047" ht="24.95" customHeight="1"/>
    <row r="1048" ht="24.95" customHeight="1"/>
    <row r="1049" ht="24.95" customHeight="1"/>
    <row r="1050" ht="24.95" customHeight="1"/>
    <row r="1051" ht="24.95" customHeight="1"/>
    <row r="1052" ht="24.95" customHeight="1"/>
    <row r="1053" ht="24.95" customHeight="1"/>
    <row r="1054" ht="24.95" customHeight="1"/>
    <row r="1055" ht="24.95" customHeight="1"/>
    <row r="1056" ht="24.95" customHeight="1"/>
    <row r="1057" ht="24.95" customHeight="1"/>
    <row r="1058" ht="24.95" customHeight="1"/>
    <row r="1059" ht="24.95" customHeight="1"/>
    <row r="1060" ht="24.95" customHeight="1"/>
    <row r="1061" ht="24.95" customHeight="1"/>
    <row r="1062" ht="24.95" customHeight="1"/>
    <row r="1063" ht="24.95" customHeight="1"/>
    <row r="1064" ht="24.95" customHeight="1"/>
    <row r="1065" ht="24.95" customHeight="1"/>
    <row r="1066" ht="24.95" customHeight="1"/>
    <row r="1067" ht="24.95" customHeight="1"/>
    <row r="1068" ht="24.95" customHeight="1"/>
    <row r="1069" ht="24.95" customHeight="1"/>
    <row r="1070" ht="24.95" customHeight="1"/>
    <row r="1071" ht="24.95" customHeight="1"/>
    <row r="1072" ht="24.95" customHeight="1"/>
    <row r="1073" ht="24.95" customHeight="1"/>
    <row r="1074" ht="24.95" customHeight="1"/>
    <row r="1075" ht="24.95" customHeight="1"/>
    <row r="1076" ht="24.95" customHeight="1"/>
    <row r="1077" ht="24.95" customHeight="1"/>
    <row r="1078" ht="24.95" customHeight="1"/>
    <row r="1079" ht="24.95" customHeight="1"/>
    <row r="1080" ht="24.95" customHeight="1"/>
    <row r="1081" ht="24.95" customHeight="1"/>
    <row r="1082" ht="24.95" customHeight="1"/>
    <row r="1083" ht="24.95" customHeight="1"/>
    <row r="1084" ht="24.95" customHeight="1"/>
    <row r="1085" ht="24.95" customHeight="1"/>
    <row r="1086" ht="24.95" customHeight="1"/>
    <row r="1087" ht="24.95" customHeight="1"/>
    <row r="1088" ht="24.95" customHeight="1"/>
    <row r="1089" ht="24.95" customHeight="1"/>
    <row r="1090" ht="24.95" customHeight="1"/>
    <row r="1091" ht="24.95" customHeight="1"/>
    <row r="1092" ht="24.95" customHeight="1"/>
    <row r="1093" ht="24.95" customHeight="1"/>
    <row r="1094" ht="24.95" customHeight="1"/>
    <row r="1095" ht="24.95" customHeight="1"/>
    <row r="1096" ht="24.95" customHeight="1"/>
    <row r="1097" ht="24.95" customHeight="1"/>
    <row r="1098" ht="24.95" customHeight="1"/>
    <row r="1099" ht="24.95" customHeight="1"/>
    <row r="1100" ht="24.95" customHeight="1"/>
    <row r="1101" ht="24.95" customHeight="1"/>
    <row r="1102" ht="24.95" customHeight="1"/>
    <row r="1103" ht="24.95" customHeight="1"/>
    <row r="1104" ht="24.95" customHeight="1"/>
    <row r="1105" ht="24.95" customHeight="1"/>
    <row r="1106" ht="24.95" customHeight="1"/>
    <row r="1107" ht="24.95" customHeight="1"/>
    <row r="1108" ht="24.95" customHeight="1"/>
    <row r="1109" ht="24.95" customHeight="1"/>
    <row r="1110" ht="24.95" customHeight="1"/>
    <row r="1111" ht="24.95" customHeight="1"/>
    <row r="1112" ht="24.95" customHeight="1"/>
    <row r="1113" ht="24.95" customHeight="1"/>
    <row r="1114" ht="24.95" customHeight="1"/>
    <row r="1115" ht="24.95" customHeight="1"/>
    <row r="1116" ht="24.95" customHeight="1"/>
    <row r="1117" ht="24.95" customHeight="1"/>
    <row r="1118" ht="24.95" customHeight="1"/>
    <row r="1119" ht="24.95" customHeight="1"/>
    <row r="1120" ht="24.95" customHeight="1"/>
    <row r="1121" ht="24.95" customHeight="1"/>
    <row r="1122" ht="24.95" customHeight="1"/>
    <row r="1123" ht="24.95" customHeight="1"/>
    <row r="1124" ht="24.95" customHeight="1"/>
    <row r="1125" ht="24.95" customHeight="1"/>
    <row r="1126" ht="24.95" customHeight="1"/>
    <row r="1127" ht="24.95" customHeight="1"/>
    <row r="1128" ht="24.95" customHeight="1"/>
    <row r="1129" ht="24.95" customHeight="1"/>
    <row r="1130" ht="24.95" customHeight="1"/>
    <row r="1131" ht="24.95" customHeight="1"/>
    <row r="1132" ht="24.95" customHeight="1"/>
    <row r="1133" ht="24.95" customHeight="1"/>
    <row r="1134" ht="24.95" customHeight="1"/>
    <row r="1135" ht="24.95" customHeight="1"/>
    <row r="1136" ht="24.95" customHeight="1"/>
    <row r="1137" ht="24.95" customHeight="1"/>
    <row r="1138" ht="24.95" customHeight="1"/>
    <row r="1139" ht="24.95" customHeight="1"/>
    <row r="1140" ht="24.95" customHeight="1"/>
    <row r="1141" ht="24.95" customHeight="1"/>
    <row r="1142" ht="24.95" customHeight="1"/>
    <row r="1143" ht="24.95" customHeight="1"/>
    <row r="1144" ht="24.95" customHeight="1"/>
    <row r="1145" ht="24.95" customHeight="1"/>
    <row r="1146" ht="24.95" customHeight="1"/>
    <row r="1147" ht="24.95" customHeight="1"/>
    <row r="1148" ht="24.95" customHeight="1"/>
    <row r="1149" ht="24.95" customHeight="1"/>
    <row r="1150" ht="24.95" customHeight="1"/>
    <row r="1151" ht="24.95" customHeight="1"/>
    <row r="1152" ht="24.95" customHeight="1"/>
    <row r="1153" ht="24.95" customHeight="1"/>
    <row r="1154" ht="24.95" customHeight="1"/>
    <row r="1155" ht="24.95" customHeight="1"/>
    <row r="1156" ht="24.95" customHeight="1"/>
    <row r="1157" ht="24.95" customHeight="1"/>
    <row r="1158" ht="24.95" customHeight="1"/>
    <row r="1159" ht="24.95" customHeight="1"/>
    <row r="1160" ht="24.95" customHeight="1"/>
    <row r="1161" ht="24.95" customHeight="1"/>
    <row r="1162" ht="24.95" customHeight="1"/>
    <row r="1163" ht="24.95" customHeight="1"/>
    <row r="1164" ht="24.95" customHeight="1"/>
    <row r="1165" ht="24.95" customHeight="1"/>
    <row r="1166" ht="24.95" customHeight="1"/>
    <row r="1167" ht="24.95" customHeight="1"/>
    <row r="1168" ht="24.95" customHeight="1"/>
    <row r="1169" ht="24.95" customHeight="1"/>
    <row r="1170" ht="24.95" customHeight="1"/>
    <row r="1171" ht="24.95" customHeight="1"/>
    <row r="1172" ht="24.95" customHeight="1"/>
    <row r="1173" ht="24.95" customHeight="1"/>
    <row r="1174" ht="24.95" customHeight="1"/>
    <row r="1175" ht="24.95" customHeight="1"/>
    <row r="1176" ht="24.95" customHeight="1"/>
    <row r="1177" ht="24.95" customHeight="1"/>
    <row r="1178" ht="24.95" customHeight="1"/>
    <row r="1179" ht="24.95" customHeight="1"/>
    <row r="1180" ht="24.95" customHeight="1"/>
    <row r="1181" ht="24.95" customHeight="1"/>
    <row r="1182" ht="24.95" customHeight="1"/>
    <row r="1183" ht="24.95" customHeight="1"/>
    <row r="1184" ht="24.95" customHeight="1"/>
    <row r="1185" ht="24.95" customHeight="1"/>
    <row r="1186" ht="24.95" customHeight="1"/>
    <row r="1187" ht="24.95" customHeight="1"/>
    <row r="1188" ht="24.95" customHeight="1"/>
    <row r="1189" ht="24.95" customHeight="1"/>
    <row r="1190" ht="24.95" customHeight="1"/>
    <row r="1191" ht="24.95" customHeight="1"/>
    <row r="1192" ht="24.95" customHeight="1"/>
    <row r="1193" ht="24.95" customHeight="1"/>
    <row r="1194" ht="24.95" customHeight="1"/>
    <row r="1195" ht="24.95" customHeight="1"/>
    <row r="1196" ht="24.95" customHeight="1"/>
    <row r="1197" ht="24.95" customHeight="1"/>
    <row r="1198" ht="24.95" customHeight="1"/>
    <row r="1199" ht="24.95" customHeight="1"/>
    <row r="1200" ht="24.95" customHeight="1"/>
    <row r="1201" ht="24.95" customHeight="1"/>
    <row r="1202" ht="24.95" customHeight="1"/>
    <row r="1203" ht="24.95" customHeight="1"/>
    <row r="1204" ht="24.95" customHeight="1"/>
    <row r="1205" ht="24.95" customHeight="1"/>
    <row r="1206" ht="24.95" customHeight="1"/>
    <row r="1207" ht="24.95" customHeight="1"/>
    <row r="1208" ht="24.95" customHeight="1"/>
    <row r="1209" ht="24.95" customHeight="1"/>
    <row r="1210" ht="24.95" customHeight="1"/>
    <row r="1211" ht="24.95" customHeight="1"/>
    <row r="1212" ht="24.95" customHeight="1"/>
    <row r="1213" ht="24.95" customHeight="1"/>
    <row r="1214" ht="24.95" customHeight="1"/>
    <row r="1215" ht="24.95" customHeight="1"/>
    <row r="1216" ht="24.95" customHeight="1"/>
    <row r="1217" ht="24.95" customHeight="1"/>
    <row r="1218" ht="24.95" customHeight="1"/>
    <row r="1219" ht="24.95" customHeight="1"/>
    <row r="1220" ht="24.95" customHeight="1"/>
    <row r="1221" ht="24.95" customHeight="1"/>
    <row r="1222" ht="24.95" customHeight="1"/>
    <row r="1223" ht="24.95" customHeight="1"/>
    <row r="1224" ht="24.95" customHeight="1"/>
    <row r="1225" ht="24.95" customHeight="1"/>
    <row r="1226" ht="24.95" customHeight="1"/>
    <row r="1227" ht="24.95" customHeight="1"/>
    <row r="1228" ht="24.95" customHeight="1"/>
    <row r="1229" ht="24.95" customHeight="1"/>
    <row r="1230" ht="24.95" customHeight="1"/>
    <row r="1231" ht="24.95" customHeight="1"/>
    <row r="1232" ht="24.95" customHeight="1"/>
    <row r="1233" ht="24.95" customHeight="1"/>
    <row r="1234" ht="24.95" customHeight="1"/>
    <row r="1235" ht="24.95" customHeight="1"/>
    <row r="1236" ht="24.95" customHeight="1"/>
    <row r="1237" ht="24.95" customHeight="1"/>
    <row r="1238" ht="24.95" customHeight="1"/>
    <row r="1239" ht="24.95" customHeight="1"/>
    <row r="1240" ht="24.95" customHeight="1"/>
    <row r="1241" ht="24.95" customHeight="1"/>
    <row r="1242" ht="24.95" customHeight="1"/>
    <row r="1243" ht="24.95" customHeight="1"/>
    <row r="1244" ht="24.95" customHeight="1"/>
    <row r="1245" ht="24.95" customHeight="1"/>
    <row r="1246" ht="24.95" customHeight="1"/>
    <row r="1247" ht="24.95" customHeight="1"/>
    <row r="1248" ht="24.95" customHeight="1"/>
    <row r="1249" ht="24.95" customHeight="1"/>
    <row r="1250" ht="24.95" customHeight="1"/>
    <row r="1251" ht="24.95" customHeight="1"/>
    <row r="1252" ht="24.95" customHeight="1"/>
    <row r="1253" ht="24.95" customHeight="1"/>
    <row r="1254" ht="24.95" customHeight="1"/>
    <row r="1255" ht="24.95" customHeight="1"/>
    <row r="1256" ht="24.95" customHeight="1"/>
    <row r="1257" ht="24.95" customHeight="1"/>
    <row r="1258" ht="24.95" customHeight="1"/>
    <row r="1259" ht="24.95" customHeight="1"/>
    <row r="1260" ht="24.95" customHeight="1"/>
    <row r="1261" ht="24.95" customHeight="1"/>
    <row r="1262" ht="24.95" customHeight="1"/>
    <row r="1263" ht="24.95" customHeight="1"/>
    <row r="1264" ht="24.95" customHeight="1"/>
    <row r="1265" ht="24.95" customHeight="1"/>
    <row r="1266" ht="24.95" customHeight="1"/>
    <row r="1267" ht="24.95" customHeight="1"/>
    <row r="1268" ht="24.95" customHeight="1"/>
    <row r="1269" ht="24.95" customHeight="1"/>
    <row r="1270" ht="24.95" customHeight="1"/>
    <row r="1271" ht="24.95" customHeight="1"/>
    <row r="1272" ht="24.95" customHeight="1"/>
    <row r="1273" ht="24.95" customHeight="1"/>
    <row r="1274" ht="24.95" customHeight="1"/>
    <row r="1275" ht="24.95" customHeight="1"/>
    <row r="1276" ht="24.95" customHeight="1"/>
    <row r="1277" ht="24.95" customHeight="1"/>
    <row r="1278" ht="24.95" customHeight="1"/>
    <row r="1279" ht="24.95" customHeight="1"/>
    <row r="1280" ht="24.95" customHeight="1"/>
    <row r="1281" ht="24.95" customHeight="1"/>
    <row r="1282" ht="24.95" customHeight="1"/>
    <row r="1283" ht="24.95" customHeight="1"/>
    <row r="1284" ht="24.95" customHeight="1"/>
    <row r="1285" ht="24.95" customHeight="1"/>
    <row r="1286" ht="24.95" customHeight="1"/>
    <row r="1287" ht="24.95" customHeight="1"/>
    <row r="1288" ht="24.95" customHeight="1"/>
    <row r="1289" ht="24.95" customHeight="1"/>
    <row r="1290" ht="24.95" customHeight="1"/>
    <row r="1291" ht="24.95" customHeight="1"/>
    <row r="1292" ht="24.95" customHeight="1"/>
    <row r="1293" ht="24.95" customHeight="1"/>
    <row r="1294" ht="24.95" customHeight="1"/>
    <row r="1295" ht="24.95" customHeight="1"/>
    <row r="1296" ht="24.95" customHeight="1"/>
    <row r="1297" ht="24.95" customHeight="1"/>
    <row r="1298" ht="24.95" customHeight="1"/>
    <row r="1299" ht="24.95" customHeight="1"/>
    <row r="1300" ht="24.95" customHeight="1"/>
    <row r="1301" ht="24.95" customHeight="1"/>
    <row r="1302" ht="24.95" customHeight="1"/>
    <row r="1303" ht="24.95" customHeight="1"/>
    <row r="1304" ht="24.95" customHeight="1"/>
    <row r="1305" ht="24.95" customHeight="1"/>
    <row r="1306" ht="24.95" customHeight="1"/>
    <row r="1307" ht="24.95" customHeight="1"/>
    <row r="1308" ht="24.95" customHeight="1"/>
    <row r="1309" ht="24.95" customHeight="1"/>
    <row r="1310" ht="24.95" customHeight="1"/>
    <row r="1311" ht="24.95" customHeight="1"/>
    <row r="1312" ht="24.95" customHeight="1"/>
    <row r="1313" ht="24.95" customHeight="1"/>
    <row r="1314" ht="24.95" customHeight="1"/>
    <row r="1315" ht="24.95" customHeight="1"/>
    <row r="1316" ht="24.95" customHeight="1"/>
    <row r="1317" ht="24.95" customHeight="1"/>
    <row r="1318" ht="24.95" customHeight="1"/>
    <row r="1319" ht="24.95" customHeight="1"/>
    <row r="1320" ht="24.95" customHeight="1"/>
    <row r="1321" ht="24.95" customHeight="1"/>
    <row r="1322" ht="24.95" customHeight="1"/>
    <row r="1323" ht="24.95" customHeight="1"/>
    <row r="1324" ht="24.95" customHeight="1"/>
    <row r="1325" ht="24.95" customHeight="1"/>
    <row r="1326" ht="24.95" customHeight="1"/>
    <row r="1327" ht="24.95" customHeight="1"/>
    <row r="1328" ht="24.95" customHeight="1"/>
    <row r="1329" ht="24.95" customHeight="1"/>
    <row r="1330" ht="24.95" customHeight="1"/>
    <row r="1331" ht="24.95" customHeight="1"/>
    <row r="1332" ht="24.95" customHeight="1"/>
    <row r="1333" ht="24.95" customHeight="1"/>
    <row r="1334" ht="24.95" customHeight="1"/>
    <row r="1335" ht="24.95" customHeight="1"/>
    <row r="1336" ht="24.95" customHeight="1"/>
    <row r="1337" ht="24.95" customHeight="1"/>
    <row r="1338" ht="24.95" customHeight="1"/>
    <row r="1339" ht="24.95" customHeight="1"/>
    <row r="1340" ht="24.95" customHeight="1"/>
    <row r="1341" ht="24.95" customHeight="1"/>
    <row r="1342" ht="24.95" customHeight="1"/>
    <row r="1343" ht="24.95" customHeight="1"/>
    <row r="1344" ht="24.95" customHeight="1"/>
    <row r="1345" ht="24.95" customHeight="1"/>
    <row r="1346" ht="24.95" customHeight="1"/>
    <row r="1347" ht="24.95" customHeight="1"/>
    <row r="1348" ht="24.95" customHeight="1"/>
    <row r="1349" ht="24.95" customHeight="1"/>
    <row r="1350" ht="24.95" customHeight="1"/>
    <row r="1351" ht="24.95" customHeight="1"/>
    <row r="1352" ht="24.95" customHeight="1"/>
    <row r="1353" ht="24.95" customHeight="1"/>
    <row r="1354" ht="24.95" customHeight="1"/>
    <row r="1355" ht="24.95" customHeight="1"/>
    <row r="1356" ht="24.95" customHeight="1"/>
    <row r="1357" ht="24.95" customHeight="1"/>
    <row r="1358" ht="24.95" customHeight="1"/>
    <row r="1359" ht="24.95" customHeight="1"/>
    <row r="1360" ht="24.95" customHeight="1"/>
    <row r="1361" ht="24.95" customHeight="1"/>
    <row r="1362" ht="24.95" customHeight="1"/>
    <row r="1363" ht="24.95" customHeight="1"/>
    <row r="1364" ht="24.95" customHeight="1"/>
    <row r="1365" ht="24.95" customHeight="1"/>
    <row r="1366" ht="24.95" customHeight="1"/>
    <row r="1367" ht="24.95" customHeight="1"/>
    <row r="1368" ht="24.95" customHeight="1"/>
    <row r="1369" ht="24.95" customHeight="1"/>
    <row r="1370" ht="24.95" customHeight="1"/>
    <row r="1371" ht="24.95" customHeight="1"/>
    <row r="1372" ht="24.95" customHeight="1"/>
    <row r="1373" ht="24.95" customHeight="1"/>
    <row r="1374" ht="24.95" customHeight="1"/>
    <row r="1375" ht="24.95" customHeight="1"/>
    <row r="1376" ht="24.95" customHeight="1"/>
    <row r="1377" ht="24.95" customHeight="1"/>
    <row r="1378" ht="24.95" customHeight="1"/>
    <row r="1379" ht="24.95" customHeight="1"/>
    <row r="1380" ht="24.95" customHeight="1"/>
    <row r="1381" ht="24.95" customHeight="1"/>
    <row r="1382" ht="24.95" customHeight="1"/>
    <row r="1383" ht="24.95" customHeight="1"/>
    <row r="1384" ht="24.95" customHeight="1"/>
    <row r="1385" ht="24.95" customHeight="1"/>
    <row r="1386" ht="24.95" customHeight="1"/>
    <row r="1387" ht="24.95" customHeight="1"/>
    <row r="1388" ht="24.95" customHeight="1"/>
    <row r="1389" ht="24.95" customHeight="1"/>
    <row r="1390" ht="24.95" customHeight="1"/>
    <row r="1391" ht="24.95" customHeight="1"/>
    <row r="1392" ht="24.95" customHeight="1"/>
    <row r="1393" ht="24.95" customHeight="1"/>
    <row r="1394" ht="24.95" customHeight="1"/>
    <row r="1395" ht="24.95" customHeight="1"/>
    <row r="1396" ht="24.95" customHeight="1"/>
    <row r="1397" ht="24.95" customHeight="1"/>
    <row r="1398" ht="24.95" customHeight="1"/>
    <row r="1399" ht="24.95" customHeight="1"/>
    <row r="1400" ht="24.95" customHeight="1"/>
    <row r="1401" ht="24.95" customHeight="1"/>
    <row r="1402" ht="24.95" customHeight="1"/>
    <row r="1403" ht="24.95" customHeight="1"/>
    <row r="1404" ht="24.95" customHeight="1"/>
    <row r="1405" ht="24.95" customHeight="1"/>
    <row r="1406" ht="24.95" customHeight="1"/>
    <row r="1407" ht="24.95" customHeight="1"/>
    <row r="1408" ht="24.95" customHeight="1"/>
    <row r="1409" ht="24.95" customHeight="1"/>
    <row r="1410" ht="24.95" customHeight="1"/>
    <row r="1411" ht="24.95" customHeight="1"/>
    <row r="1412" ht="24.95" customHeight="1"/>
    <row r="1413" ht="24.95" customHeight="1"/>
    <row r="1414" ht="24.95" customHeight="1"/>
    <row r="1415" ht="24.95" customHeight="1"/>
    <row r="1416" ht="24.95" customHeight="1"/>
    <row r="1417" ht="24.95" customHeight="1"/>
    <row r="1418" ht="24.95" customHeight="1"/>
    <row r="1419" ht="24.95" customHeight="1"/>
    <row r="1420" ht="24.95" customHeight="1"/>
    <row r="1421" ht="24.95" customHeight="1"/>
    <row r="1422" ht="24.95" customHeight="1"/>
    <row r="1423" ht="24.95" customHeight="1"/>
    <row r="1424" ht="24.95" customHeight="1"/>
    <row r="1425" ht="24.95" customHeight="1"/>
    <row r="1426" ht="24.95" customHeight="1"/>
    <row r="1427" ht="24.95" customHeight="1"/>
    <row r="1428" ht="24.95" customHeight="1"/>
    <row r="1429" ht="24.95" customHeight="1"/>
    <row r="1430" ht="24.95" customHeight="1"/>
    <row r="1431" ht="24.95" customHeight="1"/>
    <row r="1432" ht="24.95" customHeight="1"/>
    <row r="1433" ht="24.95" customHeight="1"/>
    <row r="1434" ht="24.95" customHeight="1"/>
    <row r="1435" ht="24.95" customHeight="1"/>
    <row r="1436" ht="24.95" customHeight="1"/>
    <row r="1437" ht="24.95" customHeight="1"/>
    <row r="1438" ht="24.95" customHeight="1"/>
    <row r="1439" ht="24.95" customHeight="1"/>
    <row r="1440" ht="24.95" customHeight="1"/>
    <row r="1441" ht="24.95" customHeight="1"/>
    <row r="1442" ht="24.95" customHeight="1"/>
    <row r="1443" ht="24.95" customHeight="1"/>
    <row r="1444" ht="24.95" customHeight="1"/>
    <row r="1445" ht="24.95" customHeight="1"/>
    <row r="1446" ht="24.95" customHeight="1"/>
    <row r="1447" ht="24.95" customHeight="1"/>
    <row r="1448" ht="24.95" customHeight="1"/>
    <row r="1449" ht="24.95" customHeight="1"/>
    <row r="1450" ht="24.95" customHeight="1"/>
    <row r="1451" ht="24.95" customHeight="1"/>
    <row r="1452" ht="24.95" customHeight="1"/>
    <row r="1453" ht="24.95" customHeight="1"/>
    <row r="1454" ht="24.95" customHeight="1"/>
    <row r="1455" ht="24.95" customHeight="1"/>
    <row r="1456" ht="24.95" customHeight="1"/>
    <row r="1457" ht="24.95" customHeight="1"/>
    <row r="1458" ht="24.95" customHeight="1"/>
    <row r="1459" ht="24.95" customHeight="1"/>
    <row r="1460" ht="24.95" customHeight="1"/>
    <row r="1461" ht="24.95" customHeight="1"/>
    <row r="1462" ht="24.95" customHeight="1"/>
    <row r="1463" ht="24.95" customHeight="1"/>
    <row r="1464" ht="24.95" customHeight="1"/>
    <row r="1465" ht="24.95" customHeight="1"/>
    <row r="1466" ht="24.95" customHeight="1"/>
    <row r="1467" ht="24.95" customHeight="1"/>
    <row r="1468" ht="24.95" customHeight="1"/>
    <row r="1469" ht="24.95" customHeight="1"/>
    <row r="1470" ht="24.95" customHeight="1"/>
    <row r="1471" ht="24.95" customHeight="1"/>
    <row r="1472" ht="24.95" customHeight="1"/>
    <row r="1473" ht="24.95" customHeight="1"/>
    <row r="1474" ht="24.95" customHeight="1"/>
    <row r="1475" ht="24.95" customHeight="1"/>
    <row r="1476" ht="24.95" customHeight="1"/>
    <row r="1477" ht="24.95" customHeight="1"/>
    <row r="1478" ht="24.95" customHeight="1"/>
    <row r="1479" ht="24.95" customHeight="1"/>
    <row r="1480" ht="24.95" customHeight="1"/>
    <row r="1481" ht="24.95" customHeight="1"/>
    <row r="1482" ht="24.95" customHeight="1"/>
    <row r="1483" ht="24.95" customHeight="1"/>
    <row r="1484" ht="24.95" customHeight="1"/>
    <row r="1485" ht="24.95" customHeight="1"/>
    <row r="1486" ht="24.95" customHeight="1"/>
    <row r="1487" ht="24.95" customHeight="1"/>
    <row r="1488" ht="24.95" customHeight="1"/>
    <row r="1489" ht="24.95" customHeight="1"/>
    <row r="1490" ht="24.95" customHeight="1"/>
    <row r="1491" ht="24.95" customHeight="1"/>
    <row r="1492" ht="24.95" customHeight="1"/>
    <row r="1493" ht="24.95" customHeight="1"/>
    <row r="1494" ht="24.95" customHeight="1"/>
    <row r="1495" ht="24.95" customHeight="1"/>
    <row r="1496" ht="24.95" customHeight="1"/>
    <row r="1497" ht="24.95" customHeight="1"/>
    <row r="1498" ht="24.95" customHeight="1"/>
    <row r="1499" ht="24.95" customHeight="1"/>
    <row r="1500" ht="24.95" customHeight="1"/>
    <row r="1501" ht="24.95" customHeight="1"/>
    <row r="1502" ht="24.95" customHeight="1"/>
    <row r="1503" ht="24.95" customHeight="1"/>
    <row r="1504" ht="24.95" customHeight="1"/>
    <row r="1505" ht="24.95" customHeight="1"/>
    <row r="1506" ht="24.95" customHeight="1"/>
    <row r="1507" ht="24.95" customHeight="1"/>
    <row r="1508" ht="24.95" customHeight="1"/>
    <row r="1509" ht="24.95" customHeight="1"/>
    <row r="1510" ht="24.95" customHeight="1"/>
    <row r="1511" ht="24.95" customHeight="1"/>
    <row r="1512" ht="24.95" customHeight="1"/>
    <row r="1513" ht="24.95" customHeight="1"/>
    <row r="1514" ht="24.95" customHeight="1"/>
    <row r="1515" ht="24.95" customHeight="1"/>
    <row r="1516" ht="24.95" customHeight="1"/>
    <row r="1517" ht="24.95" customHeight="1"/>
    <row r="1518" ht="24.95" customHeight="1"/>
    <row r="1519" ht="24.95" customHeight="1"/>
    <row r="1520" ht="24.95" customHeight="1"/>
    <row r="1521" ht="24.95" customHeight="1"/>
    <row r="1522" ht="24.95" customHeight="1"/>
    <row r="1523" ht="24.95" customHeight="1"/>
    <row r="1524" ht="24.95" customHeight="1"/>
    <row r="1525" ht="24.95" customHeight="1"/>
    <row r="1526" ht="24.95" customHeight="1"/>
    <row r="1527" ht="24.95" customHeight="1"/>
    <row r="1528" ht="24.95" customHeight="1"/>
    <row r="1529" ht="24.95" customHeight="1"/>
    <row r="1530" ht="24.95" customHeight="1"/>
    <row r="1531" ht="24.95" customHeight="1"/>
    <row r="1532" ht="24.95" customHeight="1"/>
    <row r="1533" ht="24.95" customHeight="1"/>
    <row r="1534" ht="24.95" customHeight="1"/>
    <row r="1535" ht="24.95" customHeight="1"/>
    <row r="1536" ht="24.95" customHeight="1"/>
    <row r="1537" ht="24.95" customHeight="1"/>
    <row r="1538" ht="24.95" customHeight="1"/>
    <row r="1539" ht="24.95" customHeight="1"/>
    <row r="1540" ht="24.95" customHeight="1"/>
    <row r="1541" ht="24.95" customHeight="1"/>
    <row r="1542" ht="24.95" customHeight="1"/>
    <row r="1543" ht="24.95" customHeight="1"/>
    <row r="1544" ht="24.95" customHeight="1"/>
    <row r="1545" ht="24.95" customHeight="1"/>
    <row r="1546" ht="24.95" customHeight="1"/>
    <row r="1547" ht="24.95" customHeight="1"/>
    <row r="1548" ht="24.95" customHeight="1"/>
    <row r="1549" ht="24.95" customHeight="1"/>
    <row r="1550" ht="24.95" customHeight="1"/>
    <row r="1551" ht="24.95" customHeight="1"/>
    <row r="1552" ht="24.95" customHeight="1"/>
    <row r="1553" ht="24.95" customHeight="1"/>
    <row r="1554" ht="24.95" customHeight="1"/>
    <row r="1555" ht="24.95" customHeight="1"/>
    <row r="1556" ht="24.95" customHeight="1"/>
    <row r="1557" ht="24.95" customHeight="1"/>
    <row r="1558" ht="24.95" customHeight="1"/>
    <row r="1559" ht="24.95" customHeight="1"/>
    <row r="1560" ht="24.95" customHeight="1"/>
    <row r="1561" ht="24.95" customHeight="1"/>
    <row r="1562" ht="24.95" customHeight="1"/>
    <row r="1563" ht="24.95" customHeight="1"/>
    <row r="1564" ht="24.95" customHeight="1"/>
    <row r="1565" ht="24.95" customHeight="1"/>
    <row r="1566" ht="24.95" customHeight="1"/>
    <row r="1567" ht="24.95" customHeight="1"/>
    <row r="1568" ht="24.95" customHeight="1"/>
    <row r="1569" ht="24.95" customHeight="1"/>
    <row r="1570" ht="24.95" customHeight="1"/>
    <row r="1571" ht="24.95" customHeight="1"/>
    <row r="1572" ht="24.95" customHeight="1"/>
    <row r="1573" ht="24.95" customHeight="1"/>
    <row r="1574" ht="24.95" customHeight="1"/>
    <row r="1575" ht="24.95" customHeight="1"/>
    <row r="1576" ht="24.95" customHeight="1"/>
    <row r="1577" ht="24.95" customHeight="1"/>
    <row r="1578" ht="24.95" customHeight="1"/>
    <row r="1579" ht="24.95" customHeight="1"/>
    <row r="1580" ht="24.95" customHeight="1"/>
    <row r="1581" ht="24.95" customHeight="1"/>
    <row r="1582" ht="24.95" customHeight="1"/>
    <row r="1583" ht="24.95" customHeight="1"/>
    <row r="1584" ht="24.95" customHeight="1"/>
    <row r="1585" ht="24.95" customHeight="1"/>
    <row r="1586" ht="24.95" customHeight="1"/>
    <row r="1587" ht="24.95" customHeight="1"/>
    <row r="1588" ht="24.95" customHeight="1"/>
    <row r="1589" ht="24.95" customHeight="1"/>
    <row r="1590" ht="24.95" customHeight="1"/>
    <row r="1591" ht="24.95" customHeight="1"/>
    <row r="1592" ht="24.95" customHeight="1"/>
    <row r="1593" ht="24.95" customHeight="1"/>
    <row r="1594" ht="24.95" customHeight="1"/>
    <row r="1595" ht="24.95" customHeight="1"/>
    <row r="1596" ht="24.95" customHeight="1"/>
    <row r="1597" ht="24.95" customHeight="1"/>
    <row r="1598" ht="24.95" customHeight="1"/>
    <row r="1599" ht="24.95" customHeight="1"/>
    <row r="1600" ht="24.95" customHeight="1"/>
    <row r="1601" ht="24.95" customHeight="1"/>
    <row r="1602" ht="24.95" customHeight="1"/>
    <row r="1603" ht="24.95" customHeight="1"/>
    <row r="1604" ht="24.95" customHeight="1"/>
    <row r="1605" ht="24.95" customHeight="1"/>
    <row r="1606" ht="24.95" customHeight="1"/>
    <row r="1607" ht="24.95" customHeight="1"/>
    <row r="1608" ht="24.95" customHeight="1"/>
    <row r="1609" ht="24.95" customHeight="1"/>
    <row r="1610" ht="24.95" customHeight="1"/>
    <row r="1611" ht="24.95" customHeight="1"/>
    <row r="1612" ht="24.95" customHeight="1"/>
    <row r="1613" ht="24.95" customHeight="1"/>
    <row r="1614" ht="24.95" customHeight="1"/>
    <row r="1615" ht="24.95" customHeight="1"/>
    <row r="1616" ht="24.95" customHeight="1"/>
    <row r="1617" ht="24.95" customHeight="1"/>
    <row r="1618" ht="24.95" customHeight="1"/>
    <row r="1619" ht="24.95" customHeight="1"/>
    <row r="1620" ht="24.95" customHeight="1"/>
    <row r="1621" ht="24.95" customHeight="1"/>
    <row r="1622" ht="24.95" customHeight="1"/>
    <row r="1623" ht="24.95" customHeight="1"/>
    <row r="1624" ht="24.95" customHeight="1"/>
    <row r="1625" ht="24.95" customHeight="1"/>
    <row r="1626" ht="24.95" customHeight="1"/>
    <row r="1627" ht="24.95" customHeight="1"/>
    <row r="1628" ht="24.95" customHeight="1"/>
    <row r="1629" ht="24.95" customHeight="1"/>
    <row r="1630" ht="24.95" customHeight="1"/>
    <row r="1631" ht="24.95" customHeight="1"/>
    <row r="1632" ht="24.95" customHeight="1"/>
    <row r="1633" ht="24.95" customHeight="1"/>
    <row r="1634" ht="24.95" customHeight="1"/>
    <row r="1635" ht="24.95" customHeight="1"/>
    <row r="1636" ht="24.95" customHeight="1"/>
    <row r="1637" ht="24.95" customHeight="1"/>
    <row r="1638" ht="24.95" customHeight="1"/>
    <row r="1639" ht="24.95" customHeight="1"/>
    <row r="1640" ht="24.95" customHeight="1"/>
    <row r="1641" ht="24.95" customHeight="1"/>
    <row r="1642" ht="24.95" customHeight="1"/>
    <row r="1643" ht="24.95" customHeight="1"/>
    <row r="1644" ht="24.95" customHeight="1"/>
    <row r="1645" ht="24.95" customHeight="1"/>
    <row r="1646" ht="24.95" customHeight="1"/>
    <row r="1647" ht="24.95" customHeight="1"/>
    <row r="1648" ht="24.95" customHeight="1"/>
    <row r="1649" ht="24.95" customHeight="1"/>
    <row r="1650" ht="24.95" customHeight="1"/>
    <row r="1651" ht="24.95" customHeight="1"/>
    <row r="1652" ht="24.95" customHeight="1"/>
    <row r="1653" ht="24.95" customHeight="1"/>
    <row r="1654" ht="24.95" customHeight="1"/>
    <row r="1655" ht="24.95" customHeight="1"/>
    <row r="1656" ht="24.95" customHeight="1"/>
    <row r="1657" ht="24.95" customHeight="1"/>
    <row r="1658" ht="24.95" customHeight="1"/>
    <row r="1659" ht="24.95" customHeight="1"/>
    <row r="1660" ht="24.95" customHeight="1"/>
    <row r="1661" ht="24.95" customHeight="1"/>
    <row r="1662" ht="24.95" customHeight="1"/>
    <row r="1663" ht="24.95" customHeight="1"/>
    <row r="1664" ht="24.95" customHeight="1"/>
    <row r="1665" ht="24.95" customHeight="1"/>
    <row r="1666" ht="24.95" customHeight="1"/>
    <row r="1667" ht="24.95" customHeight="1"/>
    <row r="1668" ht="24.95" customHeight="1"/>
    <row r="1669" ht="24.95" customHeight="1"/>
    <row r="1670" ht="24.95" customHeight="1"/>
    <row r="1671" ht="24.95" customHeight="1"/>
    <row r="1672" ht="24.95" customHeight="1"/>
    <row r="1673" ht="24.95" customHeight="1"/>
    <row r="1674" ht="24.95" customHeight="1"/>
    <row r="1675" ht="24.95" customHeight="1"/>
    <row r="1676" ht="24.95" customHeight="1"/>
    <row r="1677" ht="24.95" customHeight="1"/>
    <row r="1678" ht="24.95" customHeight="1"/>
    <row r="1679" ht="24.95" customHeight="1"/>
    <row r="1680" ht="24.95" customHeight="1"/>
    <row r="1681" ht="24.95" customHeight="1"/>
    <row r="1682" ht="24.95" customHeight="1"/>
    <row r="1683" ht="24.95" customHeight="1"/>
    <row r="1684" ht="24.95" customHeight="1"/>
    <row r="1685" ht="24.95" customHeight="1"/>
    <row r="1686" ht="24.95" customHeight="1"/>
    <row r="1687" ht="24.95" customHeight="1"/>
    <row r="1688" ht="24.95" customHeight="1"/>
    <row r="1689" ht="24.95" customHeight="1"/>
    <row r="1690" ht="24.95" customHeight="1"/>
    <row r="1691" ht="24.95" customHeight="1"/>
    <row r="1692" ht="24.95" customHeight="1"/>
    <row r="1693" ht="24.95" customHeight="1"/>
    <row r="1694" ht="24.95" customHeight="1"/>
    <row r="1695" ht="24.95" customHeight="1"/>
    <row r="1696" ht="24.95" customHeight="1"/>
    <row r="1697" ht="24.95" customHeight="1"/>
    <row r="1698" ht="24.95" customHeight="1"/>
    <row r="1699" ht="24.95" customHeight="1"/>
    <row r="1700" ht="24.95" customHeight="1"/>
    <row r="1701" ht="24.95" customHeight="1"/>
    <row r="1702" ht="24.95" customHeight="1"/>
    <row r="1703" ht="24.95" customHeight="1"/>
    <row r="1704" ht="24.95" customHeight="1"/>
    <row r="1705" ht="24.95" customHeight="1"/>
    <row r="1706" ht="24.95" customHeight="1"/>
    <row r="1707" ht="24.95" customHeight="1"/>
    <row r="1708" ht="24.95" customHeight="1"/>
    <row r="1709" ht="24.95" customHeight="1"/>
    <row r="1710" ht="24.95" customHeight="1"/>
    <row r="1711" ht="24.95" customHeight="1"/>
    <row r="1712" ht="24.95" customHeight="1"/>
    <row r="1713" ht="24.95" customHeight="1"/>
    <row r="1714" ht="24.95" customHeight="1"/>
    <row r="1715" ht="24.95" customHeight="1"/>
    <row r="1716" ht="24.95" customHeight="1"/>
    <row r="1717" ht="24.95" customHeight="1"/>
    <row r="1718" ht="24.95" customHeight="1"/>
    <row r="1719" ht="24.95" customHeight="1"/>
    <row r="1720" ht="24.95" customHeight="1"/>
    <row r="1721" ht="24.95" customHeight="1"/>
    <row r="1722" ht="24.95" customHeight="1"/>
    <row r="1723" ht="24.95" customHeight="1"/>
    <row r="1724" ht="24.95" customHeight="1"/>
    <row r="1725" ht="24.95" customHeight="1"/>
    <row r="1726" ht="24.95" customHeight="1"/>
    <row r="1727" ht="24.95" customHeight="1"/>
    <row r="1728" ht="24.95" customHeight="1"/>
    <row r="1729" ht="24.95" customHeight="1"/>
    <row r="1730" ht="24.95" customHeight="1"/>
    <row r="1731" ht="24.95" customHeight="1"/>
    <row r="1732" ht="24.95" customHeight="1"/>
    <row r="1733" ht="24.95" customHeight="1"/>
    <row r="1734" ht="24.95" customHeight="1"/>
    <row r="1735" ht="24.95" customHeight="1"/>
    <row r="1736" ht="24.95" customHeight="1"/>
    <row r="1737" ht="24.95" customHeight="1"/>
    <row r="1738" ht="24.95" customHeight="1"/>
    <row r="1739" ht="24.95" customHeight="1"/>
    <row r="1740" ht="24.95" customHeight="1"/>
    <row r="1741" ht="24.95" customHeight="1"/>
    <row r="1742" ht="24.95" customHeight="1"/>
    <row r="1743" ht="24.95" customHeight="1"/>
    <row r="1744" ht="24.95" customHeight="1"/>
    <row r="1745" ht="24.95" customHeight="1"/>
    <row r="1746" ht="24.95" customHeight="1"/>
    <row r="1747" ht="24.95" customHeight="1"/>
    <row r="1748" ht="24.95" customHeight="1"/>
    <row r="1749" ht="24.95" customHeight="1"/>
    <row r="1750" ht="24.95" customHeight="1"/>
    <row r="1751" ht="24.95" customHeight="1"/>
    <row r="1752" ht="24.95" customHeight="1"/>
    <row r="1753" ht="24.95" customHeight="1"/>
    <row r="1754" ht="24.95" customHeight="1"/>
    <row r="1755" ht="24.95" customHeight="1"/>
    <row r="1756" ht="24.95" customHeight="1"/>
    <row r="1757" ht="24.95" customHeight="1"/>
    <row r="1758" ht="24.95" customHeight="1"/>
    <row r="1759" ht="24.95" customHeight="1"/>
    <row r="1760" ht="24.95" customHeight="1"/>
    <row r="1761" ht="24.95" customHeight="1"/>
    <row r="1762" ht="24.95" customHeight="1"/>
    <row r="1763" ht="24.95" customHeight="1"/>
    <row r="1764" ht="24.95" customHeight="1"/>
    <row r="1765" ht="24.95" customHeight="1"/>
    <row r="1766" ht="24.95" customHeight="1"/>
    <row r="1767" ht="24.95" customHeight="1"/>
    <row r="1768" ht="24.95" customHeight="1"/>
    <row r="1769" ht="24.95" customHeight="1"/>
    <row r="1770" ht="24.95" customHeight="1"/>
    <row r="1771" ht="24.95" customHeight="1"/>
    <row r="1772" ht="24.95" customHeight="1"/>
    <row r="1773" ht="24.95" customHeight="1"/>
    <row r="1774" ht="24.95" customHeight="1"/>
    <row r="1775" ht="24.95" customHeight="1"/>
    <row r="1776" ht="24.95" customHeight="1"/>
    <row r="1777" ht="24.95" customHeight="1"/>
    <row r="1778" ht="24.95" customHeight="1"/>
    <row r="1779" ht="24.95" customHeight="1"/>
    <row r="1780" ht="24.95" customHeight="1"/>
    <row r="1781" ht="24.95" customHeight="1"/>
    <row r="1782" ht="24.95" customHeight="1"/>
    <row r="1783" ht="24.95" customHeight="1"/>
    <row r="1784" ht="24.95" customHeight="1"/>
    <row r="1785" ht="24.95" customHeight="1"/>
    <row r="1786" ht="24.95" customHeight="1"/>
    <row r="1787" ht="24.95" customHeight="1"/>
    <row r="1788" ht="24.95" customHeight="1"/>
    <row r="1789" ht="24.95" customHeight="1"/>
    <row r="1790" ht="24.95" customHeight="1"/>
    <row r="1791" ht="24.95" customHeight="1"/>
    <row r="1792" ht="24.95" customHeight="1"/>
    <row r="1793" ht="24.95" customHeight="1"/>
    <row r="1794" ht="24.95" customHeight="1"/>
    <row r="1795" ht="24.95" customHeight="1"/>
    <row r="1796" ht="24.95" customHeight="1"/>
    <row r="1797" ht="24.95" customHeight="1"/>
    <row r="1798" ht="24.95" customHeight="1"/>
    <row r="1799" ht="24.95" customHeight="1"/>
    <row r="1800" ht="24.95" customHeight="1"/>
    <row r="1801" ht="24.95" customHeight="1"/>
    <row r="1802" ht="24.95" customHeight="1"/>
    <row r="1803" ht="24.95" customHeight="1"/>
    <row r="1804" ht="24.95" customHeight="1"/>
    <row r="1805" ht="24.95" customHeight="1"/>
    <row r="1806" ht="24.95" customHeight="1"/>
    <row r="1807" ht="24.95" customHeight="1"/>
    <row r="1808" ht="24.95" customHeight="1"/>
    <row r="1809" ht="24.95" customHeight="1"/>
    <row r="1810" ht="24.95" customHeight="1"/>
    <row r="1811" ht="24.95" customHeight="1"/>
    <row r="1812" ht="24.95" customHeight="1"/>
    <row r="1813" ht="24.95" customHeight="1"/>
    <row r="1814" ht="24.95" customHeight="1"/>
    <row r="1815" ht="24.95" customHeight="1"/>
    <row r="1816" ht="24.95" customHeight="1"/>
    <row r="1817" ht="24.95" customHeight="1"/>
    <row r="1818" ht="24.95" customHeight="1"/>
    <row r="1819" ht="24.95" customHeight="1"/>
    <row r="1820" ht="24.95" customHeight="1"/>
    <row r="1821" ht="24.95" customHeight="1"/>
    <row r="1822" ht="24.95" customHeight="1"/>
    <row r="1823" ht="24.95" customHeight="1"/>
    <row r="1824" ht="24.95" customHeight="1"/>
    <row r="1825" ht="24.95" customHeight="1"/>
    <row r="1826" ht="24.95" customHeight="1"/>
    <row r="1827" ht="24.95" customHeight="1"/>
    <row r="1828" ht="24.95" customHeight="1"/>
    <row r="1829" ht="24.95" customHeight="1"/>
    <row r="1830" ht="24.95" customHeight="1"/>
    <row r="1831" ht="24.95" customHeight="1"/>
    <row r="1832" ht="24.95" customHeight="1"/>
    <row r="1833" ht="24.95" customHeight="1"/>
    <row r="1834" ht="24.95" customHeight="1"/>
    <row r="1835" ht="24.95" customHeight="1"/>
    <row r="1836" ht="24.95" customHeight="1"/>
    <row r="1837" ht="24.95" customHeight="1"/>
    <row r="1838" ht="24.95" customHeight="1"/>
    <row r="1839" ht="24.95" customHeight="1"/>
    <row r="1840" ht="24.95" customHeight="1"/>
    <row r="1841" ht="24.95" customHeight="1"/>
    <row r="1842" ht="24.95" customHeight="1"/>
    <row r="1843" ht="24.95" customHeight="1"/>
    <row r="1844" ht="24.95" customHeight="1"/>
    <row r="1845" ht="24.95" customHeight="1"/>
    <row r="1846" ht="24.95" customHeight="1"/>
    <row r="1847" ht="24.95" customHeight="1"/>
    <row r="1848" ht="24.95" customHeight="1"/>
    <row r="1849" ht="24.95" customHeight="1"/>
    <row r="1850" ht="24.95" customHeight="1"/>
    <row r="1851" ht="24.95" customHeight="1"/>
    <row r="1852" ht="24.95" customHeight="1"/>
    <row r="1853" ht="24.95" customHeight="1"/>
    <row r="1854" ht="24.95" customHeight="1"/>
    <row r="1855" ht="24.95" customHeight="1"/>
    <row r="1856" ht="24.95" customHeight="1"/>
    <row r="1857" ht="24.95" customHeight="1"/>
    <row r="1858" ht="24.95" customHeight="1"/>
    <row r="1859" ht="24.95" customHeight="1"/>
    <row r="1860" ht="24.95" customHeight="1"/>
    <row r="1861" ht="24.95" customHeight="1"/>
    <row r="1862" ht="24.95" customHeight="1"/>
    <row r="1863" ht="24.95" customHeight="1"/>
    <row r="1864" ht="24.95" customHeight="1"/>
    <row r="1865" ht="24.95" customHeight="1"/>
    <row r="1866" ht="24.95" customHeight="1"/>
    <row r="1867" ht="24.95" customHeight="1"/>
    <row r="1868" ht="24.95" customHeight="1"/>
    <row r="1869" ht="24.95" customHeight="1"/>
    <row r="1870" ht="24.95" customHeight="1"/>
    <row r="1871" ht="24.95" customHeight="1"/>
    <row r="1872" ht="24.95" customHeight="1"/>
    <row r="1873" ht="24.95" customHeight="1"/>
    <row r="1874" ht="24.95" customHeight="1"/>
    <row r="1875" ht="24.95" customHeight="1"/>
    <row r="1876" ht="24.95" customHeight="1"/>
    <row r="1877" ht="24.95" customHeight="1"/>
    <row r="1878" ht="24.95" customHeight="1"/>
    <row r="1879" ht="24.95" customHeight="1"/>
    <row r="1880" ht="24.95" customHeight="1"/>
    <row r="1881" ht="24.95" customHeight="1"/>
    <row r="1882" ht="24.95" customHeight="1"/>
    <row r="1883" ht="24.95" customHeight="1"/>
    <row r="1884" ht="24.95" customHeight="1"/>
    <row r="1885" ht="24.95" customHeight="1"/>
    <row r="1886" ht="24.95" customHeight="1"/>
    <row r="1887" ht="24.95" customHeight="1"/>
    <row r="1888" ht="24.95" customHeight="1"/>
    <row r="1889" ht="24.95" customHeight="1"/>
    <row r="1890" ht="24.95" customHeight="1"/>
    <row r="1891" ht="24.95" customHeight="1"/>
    <row r="1892" ht="24.95" customHeight="1"/>
    <row r="1893" ht="24.95" customHeight="1"/>
    <row r="1894" ht="24.95" customHeight="1"/>
    <row r="1895" ht="24.95" customHeight="1"/>
    <row r="1896" ht="24.95" customHeight="1"/>
    <row r="1897" ht="24.95" customHeight="1"/>
    <row r="1898" ht="24.95" customHeight="1"/>
    <row r="1899" ht="24.95" customHeight="1"/>
    <row r="1900" ht="24.95" customHeight="1"/>
    <row r="1901" ht="24.95" customHeight="1"/>
    <row r="1902" ht="24.95" customHeight="1"/>
    <row r="1903" ht="24.95" customHeight="1"/>
    <row r="1904" ht="24.95" customHeight="1"/>
    <row r="1905" ht="24.95" customHeight="1"/>
    <row r="1906" ht="24.95" customHeight="1"/>
    <row r="1907" ht="24.95" customHeight="1"/>
    <row r="1908" ht="24.95" customHeight="1"/>
    <row r="1909" ht="24.95" customHeight="1"/>
    <row r="1910" ht="24.95" customHeight="1"/>
    <row r="1911" ht="24.95" customHeight="1"/>
    <row r="1912" ht="24.95" customHeight="1"/>
    <row r="1913" ht="24.95" customHeight="1"/>
    <row r="1914" ht="24.95" customHeight="1"/>
    <row r="1915" ht="24.95" customHeight="1"/>
    <row r="1916" ht="24.95" customHeight="1"/>
    <row r="1917" ht="24.95" customHeight="1"/>
    <row r="1918" ht="24.95" customHeight="1"/>
    <row r="1919" ht="24.95" customHeight="1"/>
    <row r="1920" ht="24.95" customHeight="1"/>
    <row r="1921" ht="24.95" customHeight="1"/>
    <row r="1922" ht="24.95" customHeight="1"/>
    <row r="1923" ht="24.95" customHeight="1"/>
    <row r="1924" ht="24.95" customHeight="1"/>
    <row r="1925" ht="24.95" customHeight="1"/>
    <row r="1926" ht="24.95" customHeight="1"/>
    <row r="1927" ht="24.95" customHeight="1"/>
    <row r="1928" ht="24.95" customHeight="1"/>
    <row r="1929" ht="24.95" customHeight="1"/>
    <row r="1930" ht="24.95" customHeight="1"/>
    <row r="1931" ht="24.95" customHeight="1"/>
    <row r="1932" ht="24.95" customHeight="1"/>
    <row r="1933" ht="24.95" customHeight="1"/>
    <row r="1934" ht="24.95" customHeight="1"/>
    <row r="1935" ht="24.95" customHeight="1"/>
    <row r="1936" ht="24.95" customHeight="1"/>
    <row r="1937" ht="24.95" customHeight="1"/>
    <row r="1938" ht="24.95" customHeight="1"/>
    <row r="1939" ht="24.95" customHeight="1"/>
    <row r="1940" ht="24.95" customHeight="1"/>
    <row r="1941" ht="24.95" customHeight="1"/>
    <row r="1942" ht="24.95" customHeight="1"/>
    <row r="1943" ht="24.95" customHeight="1"/>
    <row r="1944" ht="24.95" customHeight="1"/>
    <row r="1945" ht="24.95" customHeight="1"/>
    <row r="1946" ht="24.95" customHeight="1"/>
    <row r="1947" ht="24.95" customHeight="1"/>
    <row r="1948" ht="24.95" customHeight="1"/>
    <row r="1949" ht="24.95" customHeight="1"/>
    <row r="1950" ht="24.95" customHeight="1"/>
    <row r="1951" ht="24.95" customHeight="1"/>
    <row r="1952" ht="24.95" customHeight="1"/>
    <row r="1953" ht="24.95" customHeight="1"/>
    <row r="1954" ht="24.95" customHeight="1"/>
    <row r="1955" ht="24.95" customHeight="1"/>
    <row r="1956" ht="24.95" customHeight="1"/>
    <row r="1957" ht="24.95" customHeight="1"/>
    <row r="1958" ht="24.95" customHeight="1"/>
    <row r="1959" ht="24.95" customHeight="1"/>
    <row r="1960" ht="24.95" customHeight="1"/>
    <row r="1961" ht="24.95" customHeight="1"/>
    <row r="1962" ht="24.95" customHeight="1"/>
    <row r="1963" ht="24.95" customHeight="1"/>
    <row r="1964" ht="24.95" customHeight="1"/>
    <row r="1965" ht="24.95" customHeight="1"/>
    <row r="1966" ht="24.95" customHeight="1"/>
    <row r="1967" ht="24.95" customHeight="1"/>
    <row r="1968" ht="24.95" customHeight="1"/>
    <row r="1969" ht="24.95" customHeight="1"/>
    <row r="1970" ht="24.95" customHeight="1"/>
    <row r="1971" ht="24.95" customHeight="1"/>
    <row r="1972" ht="24.95" customHeight="1"/>
    <row r="1973" ht="24.95" customHeight="1"/>
    <row r="1974" ht="24.95" customHeight="1"/>
    <row r="1975" ht="24.95" customHeight="1"/>
    <row r="1976" ht="24.95" customHeight="1"/>
    <row r="1977" ht="24.95" customHeight="1"/>
    <row r="1978" ht="24.95" customHeight="1"/>
    <row r="1979" ht="24.95" customHeight="1"/>
    <row r="1980" ht="24.95" customHeight="1"/>
    <row r="1981" ht="24.95" customHeight="1"/>
    <row r="1982" ht="24.95" customHeight="1"/>
    <row r="1983" ht="24.95" customHeight="1"/>
    <row r="1984" ht="24.95" customHeight="1"/>
    <row r="1985" ht="24.95" customHeight="1"/>
    <row r="1986" ht="24.95" customHeight="1"/>
    <row r="1987" ht="24.95" customHeight="1"/>
    <row r="1988" ht="24.95" customHeight="1"/>
    <row r="1989" ht="24.95" customHeight="1"/>
    <row r="1990" ht="24.95" customHeight="1"/>
    <row r="1991" ht="24.95" customHeight="1"/>
    <row r="1992" ht="24.95" customHeight="1"/>
    <row r="1993" ht="24.95" customHeight="1"/>
    <row r="1994" ht="24.95" customHeight="1"/>
    <row r="1995" ht="24.95" customHeight="1"/>
    <row r="1996" ht="24.95" customHeight="1"/>
    <row r="1997" ht="24.95" customHeight="1"/>
    <row r="1998" ht="24.95" customHeight="1"/>
    <row r="1999" ht="24.95" customHeight="1"/>
    <row r="2000" ht="24.95" customHeight="1"/>
    <row r="2001" ht="24.95" customHeight="1"/>
    <row r="2002" ht="24.95" customHeight="1"/>
    <row r="2003" ht="24.95" customHeight="1"/>
    <row r="2004" ht="24.95" customHeight="1"/>
    <row r="2005" ht="24.95" customHeight="1"/>
    <row r="2006" ht="24.95" customHeight="1"/>
    <row r="2007" ht="24.95" customHeight="1"/>
    <row r="2008" ht="24.95" customHeight="1"/>
    <row r="2009" ht="24.95" customHeight="1"/>
    <row r="2010" ht="24.95" customHeight="1"/>
    <row r="2011" ht="24.95" customHeight="1"/>
    <row r="2012" ht="24.95" customHeight="1"/>
    <row r="2013" ht="24.95" customHeight="1"/>
    <row r="2014" ht="24.95" customHeight="1"/>
    <row r="2015" ht="24.95" customHeight="1"/>
    <row r="2016" ht="24.95" customHeight="1"/>
    <row r="2017" ht="24.95" customHeight="1"/>
    <row r="2018" ht="24.95" customHeight="1"/>
    <row r="2019" ht="24.95" customHeight="1"/>
    <row r="2020" ht="24.95" customHeight="1"/>
    <row r="2021" ht="24.95" customHeight="1"/>
    <row r="2022" ht="24.95" customHeight="1"/>
    <row r="2023" ht="24.95" customHeight="1"/>
    <row r="2024" ht="24.95" customHeight="1"/>
    <row r="2025" ht="24.95" customHeight="1"/>
    <row r="2026" ht="24.95" customHeight="1"/>
    <row r="2027" ht="24.95" customHeight="1"/>
    <row r="2028" ht="24.95" customHeight="1"/>
    <row r="2029" ht="24.95" customHeight="1"/>
    <row r="2030" ht="24.95" customHeight="1"/>
    <row r="2031" ht="24.95" customHeight="1"/>
    <row r="2032" ht="24.95" customHeight="1"/>
    <row r="2033" ht="24.95" customHeight="1"/>
    <row r="2034" ht="24.95" customHeight="1"/>
    <row r="2035" ht="24.95" customHeight="1"/>
    <row r="2036" ht="24.95" customHeight="1"/>
    <row r="2037" ht="24.95" customHeight="1"/>
    <row r="2038" ht="24.95" customHeight="1"/>
    <row r="2039" ht="24.95" customHeight="1"/>
    <row r="2040" ht="24.95" customHeight="1"/>
    <row r="2041" ht="24.95" customHeight="1"/>
    <row r="2042" ht="24.95" customHeight="1"/>
    <row r="2043" ht="24.95" customHeight="1"/>
    <row r="2044" ht="24.95" customHeight="1"/>
    <row r="2045" ht="24.95" customHeight="1"/>
    <row r="2046" ht="24.95" customHeight="1"/>
    <row r="2047" ht="24.95" customHeight="1"/>
    <row r="2048" ht="24.95" customHeight="1"/>
    <row r="2049" ht="24.95" customHeight="1"/>
    <row r="2050" ht="24.95" customHeight="1"/>
    <row r="2051" ht="24.95" customHeight="1"/>
    <row r="2052" ht="24.95" customHeight="1"/>
    <row r="2053" ht="24.95" customHeight="1"/>
    <row r="2054" ht="24.95" customHeight="1"/>
    <row r="2055" ht="24.95" customHeight="1"/>
    <row r="2056" ht="24.95" customHeight="1"/>
    <row r="2057" ht="24.95" customHeight="1"/>
    <row r="2058" ht="24.95" customHeight="1"/>
    <row r="2059" ht="24.95" customHeight="1"/>
    <row r="2060" ht="24.95" customHeight="1"/>
    <row r="2061" ht="24.95" customHeight="1"/>
    <row r="2062" ht="24.95" customHeight="1"/>
    <row r="2063" ht="24.95" customHeight="1"/>
    <row r="2064" ht="24.95" customHeight="1"/>
    <row r="2065" ht="24.95" customHeight="1"/>
    <row r="2066" ht="24.95" customHeight="1"/>
    <row r="2067" ht="24.95" customHeight="1"/>
    <row r="2068" ht="24.95" customHeight="1"/>
    <row r="2069" ht="24.95" customHeight="1"/>
    <row r="2070" ht="24.95" customHeight="1"/>
    <row r="2071" ht="24.95" customHeight="1"/>
    <row r="2072" ht="24.95" customHeight="1"/>
    <row r="2073" ht="24.95" customHeight="1"/>
    <row r="2074" ht="24.95" customHeight="1"/>
    <row r="2075" ht="24.95" customHeight="1"/>
    <row r="2076" ht="24.95" customHeight="1"/>
    <row r="2077" ht="24.95" customHeight="1"/>
    <row r="2078" ht="24.95" customHeight="1"/>
    <row r="2079" ht="24.95" customHeight="1"/>
    <row r="2080" ht="24.95" customHeight="1"/>
    <row r="2081" ht="24.95" customHeight="1"/>
    <row r="2082" ht="24.95" customHeight="1"/>
    <row r="2083" ht="24.95" customHeight="1"/>
    <row r="2084" ht="24.95" customHeight="1"/>
    <row r="2085" ht="24.95" customHeight="1"/>
    <row r="2086" ht="24.95" customHeight="1"/>
    <row r="2087" ht="24.95" customHeight="1"/>
    <row r="2088" ht="24.95" customHeight="1"/>
    <row r="2089" ht="24.95" customHeight="1"/>
    <row r="2090" ht="24.95" customHeight="1"/>
    <row r="2091" ht="24.95" customHeight="1"/>
    <row r="2092" ht="24.95" customHeight="1"/>
    <row r="2093" ht="24.95" customHeight="1"/>
    <row r="2094" ht="24.95" customHeight="1"/>
    <row r="2095" ht="24.95" customHeight="1"/>
    <row r="2096" ht="24.95" customHeight="1"/>
    <row r="2097" ht="24.95" customHeight="1"/>
    <row r="2098" ht="24.95" customHeight="1"/>
    <row r="2099" ht="24.95" customHeight="1"/>
    <row r="2100" ht="24.95" customHeight="1"/>
    <row r="2101" ht="24.95" customHeight="1"/>
    <row r="2102" ht="24.95" customHeight="1"/>
    <row r="2103" ht="24.95" customHeight="1"/>
    <row r="2104" ht="24.95" customHeight="1"/>
    <row r="2105" ht="24.95" customHeight="1"/>
    <row r="2106" ht="24.95" customHeight="1"/>
    <row r="2107" ht="24.95" customHeight="1"/>
    <row r="2108" ht="24.95" customHeight="1"/>
    <row r="2109" ht="24.95" customHeight="1"/>
    <row r="2110" ht="24.95" customHeight="1"/>
    <row r="2111" ht="24.95" customHeight="1"/>
    <row r="2112" ht="24.95" customHeight="1"/>
    <row r="2113" ht="24.95" customHeight="1"/>
    <row r="2114" ht="24.95" customHeight="1"/>
    <row r="2115" ht="24.95" customHeight="1"/>
    <row r="2116" ht="24.95" customHeight="1"/>
    <row r="2117" ht="24.95" customHeight="1"/>
    <row r="2118" ht="24.95" customHeight="1"/>
    <row r="2119" ht="24.95" customHeight="1"/>
    <row r="2120" ht="24.95" customHeight="1"/>
    <row r="2121" ht="24.95" customHeight="1"/>
    <row r="2122" ht="24.95" customHeight="1"/>
    <row r="2123" ht="24.95" customHeight="1"/>
    <row r="2124" ht="24.95" customHeight="1"/>
    <row r="2125" ht="24.95" customHeight="1"/>
    <row r="2126" ht="24.95" customHeight="1"/>
    <row r="2127" ht="24.95" customHeight="1"/>
    <row r="2128" ht="24.95" customHeight="1"/>
    <row r="2129" ht="24.95" customHeight="1"/>
    <row r="2130" ht="24.95" customHeight="1"/>
    <row r="2131" ht="24.95" customHeight="1"/>
    <row r="2132" ht="24.95" customHeight="1"/>
    <row r="2133" ht="24.95" customHeight="1"/>
    <row r="2134" ht="24.95" customHeight="1"/>
    <row r="2135" ht="24.95" customHeight="1"/>
    <row r="2136" ht="24.95" customHeight="1"/>
    <row r="2137" ht="24.95" customHeight="1"/>
    <row r="2138" ht="24.95" customHeight="1"/>
    <row r="2139" ht="24.95" customHeight="1"/>
    <row r="2140" ht="24.95" customHeight="1"/>
    <row r="2141" ht="24.95" customHeight="1"/>
    <row r="2142" ht="24.95" customHeight="1"/>
    <row r="2143" ht="24.95" customHeight="1"/>
    <row r="2144" ht="24.95" customHeight="1"/>
    <row r="2145" ht="24.95" customHeight="1"/>
    <row r="2146" ht="24.95" customHeight="1"/>
    <row r="2147" ht="24.95" customHeight="1"/>
    <row r="2148" ht="24.95" customHeight="1"/>
    <row r="2149" ht="24.95" customHeight="1"/>
    <row r="2150" ht="24.95" customHeight="1"/>
    <row r="2151" ht="24.95" customHeight="1"/>
    <row r="2152" ht="24.95" customHeight="1"/>
    <row r="2153" ht="24.95" customHeight="1"/>
    <row r="2154" ht="24.95" customHeight="1"/>
    <row r="2155" ht="24.95" customHeight="1"/>
    <row r="2156" ht="24.95" customHeight="1"/>
    <row r="2157" ht="24.95" customHeight="1"/>
    <row r="2158" ht="24.95" customHeight="1"/>
    <row r="2159" ht="24.95" customHeight="1"/>
    <row r="2160" ht="24.95" customHeight="1"/>
    <row r="2161" ht="24.95" customHeight="1"/>
    <row r="2162" ht="24.95" customHeight="1"/>
    <row r="2163" ht="24.95" customHeight="1"/>
    <row r="2164" ht="24.95" customHeight="1"/>
    <row r="2165" ht="24.95" customHeight="1"/>
    <row r="2166" ht="24.95" customHeight="1"/>
    <row r="2167" ht="24.95" customHeight="1"/>
    <row r="2168" ht="24.95" customHeight="1"/>
    <row r="2169" ht="24.95" customHeight="1"/>
    <row r="2170" ht="24.95" customHeight="1"/>
    <row r="2171" ht="24.95" customHeight="1"/>
    <row r="2172" ht="24.95" customHeight="1"/>
    <row r="2173" ht="24.95" customHeight="1"/>
    <row r="2174" ht="24.95" customHeight="1"/>
    <row r="2175" ht="24.95" customHeight="1"/>
    <row r="2176" ht="24.95" customHeight="1"/>
    <row r="2177" ht="24.95" customHeight="1"/>
    <row r="2178" ht="24.95" customHeight="1"/>
    <row r="2179" ht="24.95" customHeight="1"/>
    <row r="2180" ht="24.95" customHeight="1"/>
    <row r="2181" ht="24.95" customHeight="1"/>
    <row r="2182" ht="24.95" customHeight="1"/>
    <row r="2183" ht="24.95" customHeight="1"/>
    <row r="2184" ht="24.95" customHeight="1"/>
    <row r="2185" ht="24.95" customHeight="1"/>
    <row r="2186" ht="24.95" customHeight="1"/>
    <row r="2187" ht="24.95" customHeight="1"/>
    <row r="2188" ht="24.95" customHeight="1"/>
    <row r="2189" ht="24.95" customHeight="1"/>
    <row r="2190" ht="24.95" customHeight="1"/>
    <row r="2191" ht="24.95" customHeight="1"/>
    <row r="2192" ht="24.95" customHeight="1"/>
    <row r="2193" ht="24.95" customHeight="1"/>
    <row r="2194" ht="24.95" customHeight="1"/>
    <row r="2195" ht="24.95" customHeight="1"/>
    <row r="2196" ht="24.95" customHeight="1"/>
    <row r="2197" ht="24.95" customHeight="1"/>
    <row r="2198" ht="24.95" customHeight="1"/>
    <row r="2199" ht="24.95" customHeight="1"/>
    <row r="2200" ht="24.95" customHeight="1"/>
    <row r="2201" ht="24.95" customHeight="1"/>
    <row r="2202" ht="24.95" customHeight="1"/>
    <row r="2203" ht="24.95" customHeight="1"/>
    <row r="2204" ht="24.95" customHeight="1"/>
    <row r="2205" ht="24.95" customHeight="1"/>
    <row r="2206" ht="24.95" customHeight="1"/>
    <row r="2207" ht="24.95" customHeight="1"/>
    <row r="2208" ht="24.95" customHeight="1"/>
    <row r="2209" ht="24.95" customHeight="1"/>
    <row r="2210" ht="24.95" customHeight="1"/>
    <row r="2211" ht="24.95" customHeight="1"/>
    <row r="2212" ht="24.95" customHeight="1"/>
    <row r="2213" ht="24.95" customHeight="1"/>
    <row r="2214" ht="24.95" customHeight="1"/>
    <row r="2215" ht="24.95" customHeight="1"/>
    <row r="2216" ht="24.95" customHeight="1"/>
    <row r="2217" ht="24.95" customHeight="1"/>
    <row r="2218" ht="24.95" customHeight="1"/>
    <row r="2219" ht="24.95" customHeight="1"/>
    <row r="2220" ht="24.95" customHeight="1"/>
    <row r="2221" ht="24.95" customHeight="1"/>
    <row r="2222" ht="24.95" customHeight="1"/>
    <row r="2223" ht="24.95" customHeight="1"/>
    <row r="2224" ht="24.95" customHeight="1"/>
    <row r="2225" ht="24.95" customHeight="1"/>
    <row r="2226" ht="24.95" customHeight="1"/>
    <row r="2227" ht="24.95" customHeight="1"/>
    <row r="2228" ht="24.95" customHeight="1"/>
    <row r="2229" ht="24.95" customHeight="1"/>
    <row r="2230" ht="24.95" customHeight="1"/>
    <row r="2231" ht="24.95" customHeight="1"/>
    <row r="2232" ht="24.95" customHeight="1"/>
    <row r="2233" ht="24.95" customHeight="1"/>
    <row r="2234" ht="24.95" customHeight="1"/>
    <row r="2235" ht="24.95" customHeight="1"/>
    <row r="2236" ht="24.95" customHeight="1"/>
    <row r="2237" ht="24.95" customHeight="1"/>
    <row r="2238" ht="24.95" customHeight="1"/>
    <row r="2239" ht="24.95" customHeight="1"/>
    <row r="2240" ht="24.95" customHeight="1"/>
    <row r="2241" ht="24.95" customHeight="1"/>
    <row r="2242" ht="24.95" customHeight="1"/>
    <row r="2243" ht="24.95" customHeight="1"/>
    <row r="2244" ht="24.95" customHeight="1"/>
    <row r="2245" ht="24.95" customHeight="1"/>
    <row r="2246" ht="24.95" customHeight="1"/>
    <row r="2247" ht="24.95" customHeight="1"/>
    <row r="2248" ht="24.95" customHeight="1"/>
    <row r="2249" ht="24.95" customHeight="1"/>
    <row r="2250" ht="24.95" customHeight="1"/>
    <row r="2251" ht="24.95" customHeight="1"/>
    <row r="2252" ht="24.95" customHeight="1"/>
    <row r="2253" ht="24.95" customHeight="1"/>
    <row r="2254" ht="24.95" customHeight="1"/>
    <row r="2255" ht="24.95" customHeight="1"/>
    <row r="2256" ht="24.95" customHeight="1"/>
    <row r="2257" ht="24.95" customHeight="1"/>
    <row r="2258" ht="24.95" customHeight="1"/>
    <row r="2259" ht="24.95" customHeight="1"/>
    <row r="2260" ht="24.95" customHeight="1"/>
    <row r="2261" ht="24.95" customHeight="1"/>
    <row r="2262" ht="24.95" customHeight="1"/>
    <row r="2263" ht="24.95" customHeight="1"/>
    <row r="2264" ht="24.95" customHeight="1"/>
    <row r="2265" ht="24.95" customHeight="1"/>
    <row r="2266" ht="24.95" customHeight="1"/>
    <row r="2267" ht="24.95" customHeight="1"/>
    <row r="2268" ht="24.95" customHeight="1"/>
    <row r="2269" ht="24.95" customHeight="1"/>
    <row r="2270" ht="24.95" customHeight="1"/>
    <row r="2271" ht="24.95" customHeight="1"/>
    <row r="2272" ht="24.95" customHeight="1"/>
    <row r="2273" ht="24.95" customHeight="1"/>
    <row r="2274" ht="24.95" customHeight="1"/>
    <row r="2275" ht="24.95" customHeight="1"/>
    <row r="2276" ht="24.95" customHeight="1"/>
    <row r="2277" ht="24.95" customHeight="1"/>
    <row r="2278" ht="24.95" customHeight="1"/>
    <row r="2279" ht="24.95" customHeight="1"/>
    <row r="2280" ht="24.95" customHeight="1"/>
    <row r="2281" ht="24.95" customHeight="1"/>
    <row r="2282" ht="24.95" customHeight="1"/>
    <row r="2283" ht="24.95" customHeight="1"/>
    <row r="2284" ht="24.95" customHeight="1"/>
    <row r="2285" ht="24.95" customHeight="1"/>
    <row r="2286" ht="24.95" customHeight="1"/>
    <row r="2287" ht="24.95" customHeight="1"/>
    <row r="2288" ht="24.95" customHeight="1"/>
    <row r="2289" ht="24.95" customHeight="1"/>
    <row r="2290" ht="24.95" customHeight="1"/>
    <row r="2291" ht="24.95" customHeight="1"/>
    <row r="2292" ht="24.95" customHeight="1"/>
    <row r="2293" ht="24.95" customHeight="1"/>
    <row r="2294" ht="24.95" customHeight="1"/>
    <row r="2295" ht="24.95" customHeight="1"/>
    <row r="2296" ht="24.95" customHeight="1"/>
    <row r="2297" ht="24.95" customHeight="1"/>
    <row r="2298" ht="24.95" customHeight="1"/>
    <row r="2299" ht="24.95" customHeight="1"/>
    <row r="2300" ht="24.95" customHeight="1"/>
    <row r="2301" ht="24.95" customHeight="1"/>
    <row r="2302" ht="24.95" customHeight="1"/>
    <row r="2303" ht="24.95" customHeight="1"/>
    <row r="2304" ht="24.95" customHeight="1"/>
    <row r="2305" ht="24.95" customHeight="1"/>
    <row r="2306" ht="24.95" customHeight="1"/>
    <row r="2307" ht="24.95" customHeight="1"/>
    <row r="2308" ht="24.95" customHeight="1"/>
    <row r="2309" ht="24.95" customHeight="1"/>
    <row r="2310" ht="24.95" customHeight="1"/>
    <row r="2311" ht="24.95" customHeight="1"/>
    <row r="2312" ht="24.95" customHeight="1"/>
    <row r="2313" ht="24.95" customHeight="1"/>
    <row r="2314" ht="24.95" customHeight="1"/>
    <row r="2315" ht="24.95" customHeight="1"/>
    <row r="2316" ht="24.95" customHeight="1"/>
    <row r="2317" ht="24.95" customHeight="1"/>
    <row r="2318" ht="24.95" customHeight="1"/>
    <row r="2319" ht="24.95" customHeight="1"/>
    <row r="2320" ht="24.95" customHeight="1"/>
    <row r="2321" ht="24.95" customHeight="1"/>
    <row r="2322" ht="24.95" customHeight="1"/>
    <row r="2323" ht="24.95" customHeight="1"/>
    <row r="2324" ht="24.95" customHeight="1"/>
    <row r="2325" ht="24.95" customHeight="1"/>
    <row r="2326" ht="24.95" customHeight="1"/>
    <row r="2327" ht="24.95" customHeight="1"/>
    <row r="2328" ht="24.95" customHeight="1"/>
    <row r="2329" ht="24.95" customHeight="1"/>
    <row r="2330" ht="24.95" customHeight="1"/>
    <row r="2331" ht="24.95" customHeight="1"/>
    <row r="2332" ht="24.95" customHeight="1"/>
    <row r="2333" ht="24.95" customHeight="1"/>
    <row r="2334" ht="24.95" customHeight="1"/>
    <row r="2335" ht="24.95" customHeight="1"/>
    <row r="2336" ht="24.95" customHeight="1"/>
    <row r="2337" ht="24.95" customHeight="1"/>
    <row r="2338" ht="24.95" customHeight="1"/>
    <row r="2339" ht="24.95" customHeight="1"/>
    <row r="2340" ht="24.95" customHeight="1"/>
    <row r="2341" ht="24.95" customHeight="1"/>
    <row r="2342" ht="24.95" customHeight="1"/>
    <row r="2343" ht="24.95" customHeight="1"/>
    <row r="2344" ht="24.95" customHeight="1"/>
    <row r="2345" ht="24.95" customHeight="1"/>
    <row r="2346" ht="24.95" customHeight="1"/>
    <row r="2347" ht="24.95" customHeight="1"/>
    <row r="2348" ht="24.95" customHeight="1"/>
    <row r="2349" ht="24.95" customHeight="1"/>
    <row r="2350" ht="24.95" customHeight="1"/>
    <row r="2351" ht="24.95" customHeight="1"/>
    <row r="2352" ht="24.95" customHeight="1"/>
    <row r="2353" ht="24.95" customHeight="1"/>
    <row r="2354" ht="24.95" customHeight="1"/>
    <row r="2355" ht="24.95" customHeight="1"/>
    <row r="2356" ht="24.95" customHeight="1"/>
    <row r="2357" ht="24.95" customHeight="1"/>
    <row r="2358" ht="24.95" customHeight="1"/>
    <row r="2359" ht="24.95" customHeight="1"/>
    <row r="2360" ht="24.95" customHeight="1"/>
    <row r="2361" ht="24.95" customHeight="1"/>
    <row r="2362" ht="24.95" customHeight="1"/>
    <row r="2363" ht="24.95" customHeight="1"/>
    <row r="2364" ht="24.95" customHeight="1"/>
    <row r="2365" ht="24.95" customHeight="1"/>
    <row r="2366" ht="24.95" customHeight="1"/>
    <row r="2367" ht="24.95" customHeight="1"/>
    <row r="2368" ht="24.95" customHeight="1"/>
    <row r="2369" ht="24.95" customHeight="1"/>
    <row r="2370" ht="24.95" customHeight="1"/>
    <row r="2371" ht="24.95" customHeight="1"/>
    <row r="2372" ht="24.95" customHeight="1"/>
    <row r="2373" ht="24.95" customHeight="1"/>
    <row r="2374" ht="24.95" customHeight="1"/>
    <row r="2375" ht="24.95" customHeight="1"/>
    <row r="2376" ht="24.95" customHeight="1"/>
    <row r="2377" ht="24.95" customHeight="1"/>
    <row r="2378" ht="24.95" customHeight="1"/>
    <row r="2379" ht="24.95" customHeight="1"/>
    <row r="2380" ht="24.95" customHeight="1"/>
    <row r="2381" ht="24.95" customHeight="1"/>
    <row r="2382" ht="24.95" customHeight="1"/>
    <row r="2383" ht="24.95" customHeight="1"/>
    <row r="2384" ht="24.95" customHeight="1"/>
    <row r="2385" ht="24.95" customHeight="1"/>
    <row r="2386" ht="24.95" customHeight="1"/>
    <row r="2387" ht="24.95" customHeight="1"/>
    <row r="2388" ht="24.95" customHeight="1"/>
    <row r="2389" ht="24.95" customHeight="1"/>
    <row r="2390" ht="24.95" customHeight="1"/>
    <row r="2391" ht="24.95" customHeight="1"/>
    <row r="2392" ht="24.95" customHeight="1"/>
    <row r="2393" ht="24.95" customHeight="1"/>
    <row r="2394" ht="24.95" customHeight="1"/>
    <row r="2395" ht="24.95" customHeight="1"/>
    <row r="2396" ht="24.95" customHeight="1"/>
    <row r="2397" ht="24.95" customHeight="1"/>
    <row r="2398" ht="24.95" customHeight="1"/>
    <row r="2399" ht="24.95" customHeight="1"/>
    <row r="2400" ht="24.95" customHeight="1"/>
    <row r="2401" ht="24.95" customHeight="1"/>
    <row r="2402" ht="24.95" customHeight="1"/>
    <row r="2403" ht="24.95" customHeight="1"/>
    <row r="2404" ht="24.95" customHeight="1"/>
    <row r="2405" ht="24.95" customHeight="1"/>
    <row r="2406" ht="24.95" customHeight="1"/>
    <row r="2407" ht="24.95" customHeight="1"/>
    <row r="2408" ht="24.95" customHeight="1"/>
    <row r="2409" ht="24.95" customHeight="1"/>
    <row r="2410" ht="24.95" customHeight="1"/>
    <row r="2411" ht="24.95" customHeight="1"/>
    <row r="2412" ht="24.95" customHeight="1"/>
    <row r="2413" ht="24.95" customHeight="1"/>
    <row r="2414" ht="24.95" customHeight="1"/>
    <row r="2415" ht="24.95" customHeight="1"/>
    <row r="2416" ht="24.95" customHeight="1"/>
    <row r="2417" ht="24.95" customHeight="1"/>
    <row r="2418" ht="24.95" customHeight="1"/>
    <row r="2419" ht="24.95" customHeight="1"/>
    <row r="2420" ht="24.95" customHeight="1"/>
    <row r="2421" ht="24.95" customHeight="1"/>
    <row r="2422" ht="24.95" customHeight="1"/>
    <row r="2423" ht="24.95" customHeight="1"/>
    <row r="2424" ht="24.95" customHeight="1"/>
    <row r="2425" ht="24.95" customHeight="1"/>
    <row r="2426" ht="24.95" customHeight="1"/>
    <row r="2427" ht="24.95" customHeight="1"/>
    <row r="2428" ht="24.95" customHeight="1"/>
    <row r="2429" ht="24.95" customHeight="1"/>
    <row r="2430" ht="24.95" customHeight="1"/>
    <row r="2431" ht="24.95" customHeight="1"/>
    <row r="2432" ht="24.95" customHeight="1"/>
    <row r="2433" ht="24.95" customHeight="1"/>
    <row r="2434" ht="24.95" customHeight="1"/>
    <row r="2435" ht="24.95" customHeight="1"/>
    <row r="2436" ht="24.95" customHeight="1"/>
    <row r="2437" ht="24.95" customHeight="1"/>
    <row r="2438" ht="24.95" customHeight="1"/>
    <row r="2439" ht="24.95" customHeight="1"/>
    <row r="2440" ht="24.95" customHeight="1"/>
    <row r="2441" ht="24.95" customHeight="1"/>
    <row r="2442" ht="24.95" customHeight="1"/>
    <row r="2443" ht="24.95" customHeight="1"/>
    <row r="2444" ht="24.95" customHeight="1"/>
    <row r="2445" ht="24.95" customHeight="1"/>
    <row r="2446" ht="24.95" customHeight="1"/>
    <row r="2447" ht="24.95" customHeight="1"/>
    <row r="2448" ht="24.95" customHeight="1"/>
    <row r="2449" ht="24.95" customHeight="1"/>
    <row r="2450" ht="24.95" customHeight="1"/>
    <row r="2451" ht="24.95" customHeight="1"/>
    <row r="2452" ht="24.95" customHeight="1"/>
    <row r="2453" ht="24.95" customHeight="1"/>
    <row r="2454" ht="24.95" customHeight="1"/>
    <row r="2455" ht="24.95" customHeight="1"/>
    <row r="2456" ht="24.95" customHeight="1"/>
    <row r="2457" ht="24.95" customHeight="1"/>
    <row r="2458" ht="24.95" customHeight="1"/>
    <row r="2459" ht="24.95" customHeight="1"/>
    <row r="2460" ht="24.95" customHeight="1"/>
    <row r="2461" ht="24.95" customHeight="1"/>
    <row r="2462" ht="24.95" customHeight="1"/>
    <row r="2463" ht="24.95" customHeight="1"/>
    <row r="2464" ht="24.95" customHeight="1"/>
    <row r="2465" ht="24.95" customHeight="1"/>
    <row r="2466" ht="24.95" customHeight="1"/>
    <row r="2467" ht="24.95" customHeight="1"/>
    <row r="2468" ht="24.95" customHeight="1"/>
    <row r="2469" ht="24.95" customHeight="1"/>
    <row r="2470" ht="24.95" customHeight="1"/>
    <row r="2471" ht="24.95" customHeight="1"/>
    <row r="2472" ht="24.95" customHeight="1"/>
    <row r="2473" ht="24.95" customHeight="1"/>
    <row r="2474" ht="24.95" customHeight="1"/>
    <row r="2475" ht="24.95" customHeight="1"/>
    <row r="2476" ht="24.95" customHeight="1"/>
    <row r="2477" ht="24.95" customHeight="1"/>
    <row r="2478" ht="24.95" customHeight="1"/>
    <row r="2479" ht="24.95" customHeight="1"/>
    <row r="2480" ht="24.95" customHeight="1"/>
    <row r="2481" ht="24.95" customHeight="1"/>
    <row r="2482" ht="24.95" customHeight="1"/>
    <row r="2483" ht="24.95" customHeight="1"/>
    <row r="2484" ht="24.95" customHeight="1"/>
    <row r="2485" ht="24.95" customHeight="1"/>
    <row r="2486" ht="24.95" customHeight="1"/>
    <row r="2487" ht="24.95" customHeight="1"/>
    <row r="2488" ht="24.95" customHeight="1"/>
    <row r="2489" ht="24.95" customHeight="1"/>
    <row r="2490" ht="24.95" customHeight="1"/>
    <row r="2491" ht="24.95" customHeight="1"/>
    <row r="2492" ht="24.95" customHeight="1"/>
    <row r="2493" ht="24.95" customHeight="1"/>
    <row r="2494" ht="24.95" customHeight="1"/>
    <row r="2495" ht="24.95" customHeight="1"/>
    <row r="2496" ht="24.95" customHeight="1"/>
    <row r="2497" ht="24.95" customHeight="1"/>
    <row r="2498" ht="24.95" customHeight="1"/>
    <row r="2499" ht="24.95" customHeight="1"/>
    <row r="2500" ht="24.95" customHeight="1"/>
    <row r="2501" ht="24.95" customHeight="1"/>
    <row r="2502" ht="24.95" customHeight="1"/>
    <row r="2503" ht="24.95" customHeight="1"/>
    <row r="2504" ht="24.95" customHeight="1"/>
    <row r="2505" ht="24.95" customHeight="1"/>
    <row r="2506" ht="24.95" customHeight="1"/>
    <row r="2507" ht="24.95" customHeight="1"/>
    <row r="2508" ht="24.95" customHeight="1"/>
    <row r="2509" ht="24.95" customHeight="1"/>
    <row r="2510" ht="24.95" customHeight="1"/>
    <row r="2511" ht="24.95" customHeight="1"/>
    <row r="2512" ht="24.95" customHeight="1"/>
    <row r="2513" ht="24.95" customHeight="1"/>
    <row r="2514" ht="24.95" customHeight="1"/>
    <row r="2515" ht="24.95" customHeight="1"/>
    <row r="2516" ht="24.95" customHeight="1"/>
    <row r="2517" ht="24.95" customHeight="1"/>
    <row r="2518" ht="24.95" customHeight="1"/>
    <row r="2519" ht="24.95" customHeight="1"/>
    <row r="2520" ht="24.95" customHeight="1"/>
    <row r="2521" ht="24.95" customHeight="1"/>
    <row r="2522" ht="24.95" customHeight="1"/>
    <row r="2523" ht="24.95" customHeight="1"/>
    <row r="2524" ht="24.95" customHeight="1"/>
    <row r="2525" ht="24.95" customHeight="1"/>
    <row r="2526" ht="24.95" customHeight="1"/>
    <row r="2527" ht="24.95" customHeight="1"/>
    <row r="2528" ht="24.95" customHeight="1"/>
    <row r="2529" ht="24.95" customHeight="1"/>
    <row r="2530" ht="24.95" customHeight="1"/>
    <row r="2531" ht="24.95" customHeight="1"/>
    <row r="2532" ht="24.95" customHeight="1"/>
    <row r="2533" ht="24.95" customHeight="1"/>
    <row r="2534" ht="24.95" customHeight="1"/>
    <row r="2535" ht="24.95" customHeight="1"/>
    <row r="2536" ht="24.95" customHeight="1"/>
    <row r="2537" ht="24.95" customHeight="1"/>
    <row r="2538" ht="24.95" customHeight="1"/>
    <row r="2539" ht="24.95" customHeight="1"/>
    <row r="2540" ht="24.95" customHeight="1"/>
    <row r="2541" ht="24.95" customHeight="1"/>
    <row r="2542" ht="24.95" customHeight="1"/>
    <row r="2543" ht="24.95" customHeight="1"/>
    <row r="2544" ht="24.95" customHeight="1"/>
    <row r="2545" ht="24.95" customHeight="1"/>
    <row r="2546" ht="24.95" customHeight="1"/>
    <row r="2547" ht="24.95" customHeight="1"/>
    <row r="2548" ht="24.95" customHeight="1"/>
    <row r="2549" ht="24.95" customHeight="1"/>
    <row r="2550" ht="24.95" customHeight="1"/>
    <row r="2551" ht="24.95" customHeight="1"/>
    <row r="2552" ht="24.95" customHeight="1"/>
    <row r="2553" ht="24.95" customHeight="1"/>
    <row r="2554" ht="24.95" customHeight="1"/>
    <row r="2555" ht="24.95" customHeight="1"/>
    <row r="2556" ht="24.95" customHeight="1"/>
    <row r="2557" ht="24.95" customHeight="1"/>
    <row r="2558" ht="24.95" customHeight="1"/>
    <row r="2559" ht="24.95" customHeight="1"/>
    <row r="2560" ht="24.95" customHeight="1"/>
    <row r="2561" ht="24.95" customHeight="1"/>
    <row r="2562" ht="24.95" customHeight="1"/>
    <row r="2563" ht="24.95" customHeight="1"/>
    <row r="2564" ht="24.95" customHeight="1"/>
    <row r="2565" ht="24.95" customHeight="1"/>
    <row r="2566" ht="24.95" customHeight="1"/>
    <row r="2567" ht="24.95" customHeight="1"/>
    <row r="2568" ht="24.95" customHeight="1"/>
    <row r="2569" ht="24.95" customHeight="1"/>
    <row r="2570" ht="24.95" customHeight="1"/>
    <row r="2571" ht="24.95" customHeight="1"/>
    <row r="2572" ht="24.95" customHeight="1"/>
    <row r="2573" ht="24.95" customHeight="1"/>
    <row r="2574" ht="24.95" customHeight="1"/>
    <row r="2575" ht="24.95" customHeight="1"/>
    <row r="2576" ht="24.95" customHeight="1"/>
    <row r="2577" ht="24.95" customHeight="1"/>
    <row r="2578" ht="24.95" customHeight="1"/>
    <row r="2579" ht="24.95" customHeight="1"/>
    <row r="2580" ht="24.95" customHeight="1"/>
    <row r="2581" ht="24.95" customHeight="1"/>
    <row r="2582" ht="24.95" customHeight="1"/>
    <row r="2583" ht="24.95" customHeight="1"/>
    <row r="2584" ht="24.95" customHeight="1"/>
    <row r="2585" ht="24.95" customHeight="1"/>
    <row r="2586" ht="24.95" customHeight="1"/>
    <row r="2587" ht="24.95" customHeight="1"/>
    <row r="2588" ht="24.95" customHeight="1"/>
    <row r="2589" ht="24.95" customHeight="1"/>
    <row r="2590" ht="24.95" customHeight="1"/>
    <row r="2591" ht="24.95" customHeight="1"/>
    <row r="2592" ht="24.95" customHeight="1"/>
    <row r="2593" ht="24.95" customHeight="1"/>
    <row r="2594" ht="24.95" customHeight="1"/>
    <row r="2595" ht="24.95" customHeight="1"/>
    <row r="2596" ht="24.95" customHeight="1"/>
    <row r="2597" ht="24.95" customHeight="1"/>
    <row r="2598" ht="24.95" customHeight="1"/>
    <row r="2599" ht="24.95" customHeight="1"/>
    <row r="2600" ht="24.95" customHeight="1"/>
    <row r="2601" ht="24.95" customHeight="1"/>
    <row r="2602" ht="24.95" customHeight="1"/>
    <row r="2603" ht="24.95" customHeight="1"/>
    <row r="2604" ht="24.95" customHeight="1"/>
    <row r="2605" ht="24.95" customHeight="1"/>
    <row r="2606" ht="24.95" customHeight="1"/>
    <row r="2607" ht="24.95" customHeight="1"/>
    <row r="2608" ht="24.95" customHeight="1"/>
    <row r="2609" ht="24.95" customHeight="1"/>
    <row r="2610" ht="24.95" customHeight="1"/>
    <row r="2611" ht="24.95" customHeight="1"/>
    <row r="2612" ht="24.95" customHeight="1"/>
    <row r="2613" ht="24.95" customHeight="1"/>
    <row r="2614" ht="24.95" customHeight="1"/>
    <row r="2615" ht="24.95" customHeight="1"/>
    <row r="2616" ht="24.95" customHeight="1"/>
    <row r="2617" ht="24.95" customHeight="1"/>
    <row r="2618" ht="24.95" customHeight="1"/>
    <row r="2619" ht="24.95" customHeight="1"/>
    <row r="2620" ht="24.95" customHeight="1"/>
    <row r="2621" ht="24.95" customHeight="1"/>
    <row r="2622" ht="24.95" customHeight="1"/>
    <row r="2623" ht="24.95" customHeight="1"/>
    <row r="2624" ht="24.95" customHeight="1"/>
    <row r="2625" ht="24.95" customHeight="1"/>
    <row r="2626" ht="24.95" customHeight="1"/>
    <row r="2627" ht="24.95" customHeight="1"/>
    <row r="2628" ht="24.95" customHeight="1"/>
    <row r="2629" ht="24.95" customHeight="1"/>
    <row r="2630" ht="24.95" customHeight="1"/>
    <row r="2631" ht="24.95" customHeight="1"/>
    <row r="2632" ht="24.95" customHeight="1"/>
    <row r="2633" ht="24.95" customHeight="1"/>
    <row r="2634" ht="24.95" customHeight="1"/>
    <row r="2635" ht="24.95" customHeight="1"/>
    <row r="2636" ht="24.95" customHeight="1"/>
    <row r="2637" ht="24.95" customHeight="1"/>
    <row r="2638" ht="24.95" customHeight="1"/>
    <row r="2639" ht="24.95" customHeight="1"/>
    <row r="2640" ht="24.95" customHeight="1"/>
    <row r="2641" ht="24.95" customHeight="1"/>
    <row r="2642" ht="24.95" customHeight="1"/>
    <row r="2643" ht="24.95" customHeight="1"/>
    <row r="2644" ht="24.95" customHeight="1"/>
    <row r="2645" ht="24.95" customHeight="1"/>
    <row r="2646" ht="24.95" customHeight="1"/>
    <row r="2647" ht="24.95" customHeight="1"/>
    <row r="2648" ht="24.95" customHeight="1"/>
    <row r="2649" ht="24.95" customHeight="1"/>
    <row r="2650" ht="24.95" customHeight="1"/>
    <row r="2651" ht="24.95" customHeight="1"/>
    <row r="2652" ht="24.95" customHeight="1"/>
    <row r="2653" ht="24.95" customHeight="1"/>
    <row r="2654" ht="24.95" customHeight="1"/>
    <row r="2655" ht="24.95" customHeight="1"/>
    <row r="2656" ht="24.95" customHeight="1"/>
    <row r="2657" ht="24.95" customHeight="1"/>
    <row r="2658" ht="24.95" customHeight="1"/>
    <row r="2659" ht="24.95" customHeight="1"/>
    <row r="2660" ht="24.95" customHeight="1"/>
    <row r="2661" ht="24.95" customHeight="1"/>
    <row r="2662" ht="24.95" customHeight="1"/>
    <row r="2663" ht="24.95" customHeight="1"/>
    <row r="2664" ht="24.95" customHeight="1"/>
    <row r="2665" ht="24.95" customHeight="1"/>
    <row r="2666" ht="24.95" customHeight="1"/>
    <row r="2667" ht="24.95" customHeight="1"/>
    <row r="2668" ht="24.95" customHeight="1"/>
    <row r="2669" ht="24.95" customHeight="1"/>
    <row r="2670" ht="24.95" customHeight="1"/>
    <row r="2671" ht="24.95" customHeight="1"/>
    <row r="2672" ht="24.95" customHeight="1"/>
    <row r="2673" ht="24.95" customHeight="1"/>
    <row r="2674" ht="24.95" customHeight="1"/>
    <row r="2675" ht="24.95" customHeight="1"/>
    <row r="2676" ht="24.95" customHeight="1"/>
    <row r="2677" ht="24.95" customHeight="1"/>
    <row r="2678" ht="24.95" customHeight="1"/>
    <row r="2679" ht="24.95" customHeight="1"/>
    <row r="2680" ht="24.95" customHeight="1"/>
    <row r="2681" ht="24.95" customHeight="1"/>
    <row r="2682" ht="24.95" customHeight="1"/>
    <row r="2683" ht="24.95" customHeight="1"/>
    <row r="2684" ht="24.95" customHeight="1"/>
    <row r="2685" ht="24.95" customHeight="1"/>
    <row r="2686" ht="24.95" customHeight="1"/>
    <row r="2687" ht="24.95" customHeight="1"/>
    <row r="2688" ht="24.95" customHeight="1"/>
    <row r="2689" ht="24.95" customHeight="1"/>
    <row r="2690" ht="24.95" customHeight="1"/>
    <row r="2691" ht="24.95" customHeight="1"/>
    <row r="2692" ht="24.95" customHeight="1"/>
    <row r="2693" ht="24.95" customHeight="1"/>
    <row r="2694" ht="24.95" customHeight="1"/>
    <row r="2695" ht="24.95" customHeight="1"/>
    <row r="2696" ht="24.95" customHeight="1"/>
    <row r="2697" ht="24.95" customHeight="1"/>
    <row r="2698" ht="24.95" customHeight="1"/>
    <row r="2699" ht="24.95" customHeight="1"/>
    <row r="2700" ht="24.95" customHeight="1"/>
    <row r="2701" ht="24.95" customHeight="1"/>
    <row r="2702" ht="24.95" customHeight="1"/>
    <row r="2703" ht="24.95" customHeight="1"/>
    <row r="2704" ht="24.95" customHeight="1"/>
    <row r="2705" ht="24.95" customHeight="1"/>
    <row r="2706" ht="24.95" customHeight="1"/>
    <row r="2707" ht="24.95" customHeight="1"/>
    <row r="2708" ht="24.95" customHeight="1"/>
    <row r="2709" ht="24.95" customHeight="1"/>
    <row r="2710" ht="24.95" customHeight="1"/>
    <row r="2711" ht="24.95" customHeight="1"/>
    <row r="2712" ht="24.95" customHeight="1"/>
    <row r="2713" ht="24.95" customHeight="1"/>
    <row r="2714" ht="24.95" customHeight="1"/>
    <row r="2715" ht="24.95" customHeight="1"/>
    <row r="2716" ht="24.95" customHeight="1"/>
    <row r="2717" ht="24.95" customHeight="1"/>
    <row r="2718" ht="24.95" customHeight="1"/>
    <row r="2719" ht="24.95" customHeight="1"/>
    <row r="2720" ht="24.95" customHeight="1"/>
    <row r="2721" ht="24.95" customHeight="1"/>
    <row r="2722" ht="24.95" customHeight="1"/>
    <row r="2723" ht="24.95" customHeight="1"/>
    <row r="2724" ht="24.95" customHeight="1"/>
    <row r="2725" ht="24.95" customHeight="1"/>
    <row r="2726" ht="24.95" customHeight="1"/>
    <row r="2727" ht="24.95" customHeight="1"/>
    <row r="2728" ht="24.95" customHeight="1"/>
    <row r="2729" ht="24.95" customHeight="1"/>
    <row r="2730" ht="24.95" customHeight="1"/>
    <row r="2731" ht="24.95" customHeight="1"/>
    <row r="2732" ht="24.95" customHeight="1"/>
    <row r="2733" ht="24.95" customHeight="1"/>
    <row r="2734" ht="24.95" customHeight="1"/>
    <row r="2735" ht="24.95" customHeight="1"/>
    <row r="2736" ht="24.95" customHeight="1"/>
    <row r="2737" ht="24.95" customHeight="1"/>
    <row r="2738" ht="24.95" customHeight="1"/>
    <row r="2739" ht="24.95" customHeight="1"/>
    <row r="2740" ht="24.95" customHeight="1"/>
    <row r="2741" ht="24.95" customHeight="1"/>
    <row r="2742" ht="24.95" customHeight="1"/>
    <row r="2743" ht="24.95" customHeight="1"/>
    <row r="2744" ht="24.95" customHeight="1"/>
    <row r="2745" ht="24.95" customHeight="1"/>
    <row r="2746" ht="24.95" customHeight="1"/>
    <row r="2747" ht="24.95" customHeight="1"/>
    <row r="2748" ht="24.95" customHeight="1"/>
    <row r="2749" ht="24.95" customHeight="1"/>
    <row r="2750" ht="24.95" customHeight="1"/>
    <row r="2751" ht="24.95" customHeight="1"/>
    <row r="2752" ht="24.95" customHeight="1"/>
    <row r="2753" ht="24.95" customHeight="1"/>
    <row r="2754" ht="24.95" customHeight="1"/>
    <row r="2755" ht="24.95" customHeight="1"/>
    <row r="2756" ht="24.95" customHeight="1"/>
    <row r="2757" ht="24.95" customHeight="1"/>
    <row r="2758" ht="24.95" customHeight="1"/>
    <row r="2759" ht="24.95" customHeight="1"/>
    <row r="2760" ht="24.95" customHeight="1"/>
    <row r="2761" ht="24.95" customHeight="1"/>
    <row r="2762" ht="24.95" customHeight="1"/>
    <row r="2763" ht="24.95" customHeight="1"/>
    <row r="2764" ht="24.95" customHeight="1"/>
    <row r="2765" ht="24.95" customHeight="1"/>
    <row r="2766" ht="24.95" customHeight="1"/>
    <row r="2767" ht="24.95" customHeight="1"/>
    <row r="2768" ht="24.95" customHeight="1"/>
    <row r="2769" ht="24.95" customHeight="1"/>
    <row r="2770" ht="24.95" customHeight="1"/>
    <row r="2771" ht="24.95" customHeight="1"/>
    <row r="2772" ht="24.95" customHeight="1"/>
    <row r="2773" ht="24.95" customHeight="1"/>
    <row r="2774" ht="24.95" customHeight="1"/>
    <row r="2775" ht="24.95" customHeight="1"/>
    <row r="2776" ht="24.95" customHeight="1"/>
    <row r="2777" ht="24.95" customHeight="1"/>
    <row r="2778" ht="24.95" customHeight="1"/>
    <row r="2779" ht="24.95" customHeight="1"/>
    <row r="2780" ht="24.95" customHeight="1"/>
    <row r="2781" ht="24.95" customHeight="1"/>
    <row r="2782" ht="24.95" customHeight="1"/>
    <row r="2783" ht="24.95" customHeight="1"/>
    <row r="2784" ht="24.95" customHeight="1"/>
    <row r="2785" ht="24.95" customHeight="1"/>
    <row r="2786" ht="24.95" customHeight="1"/>
    <row r="2787" ht="24.95" customHeight="1"/>
    <row r="2788" ht="24.95" customHeight="1"/>
    <row r="2789" ht="24.95" customHeight="1"/>
    <row r="2790" ht="24.95" customHeight="1"/>
    <row r="2791" ht="24.95" customHeight="1"/>
    <row r="2792" ht="24.95" customHeight="1"/>
    <row r="2793" ht="24.95" customHeight="1"/>
    <row r="2794" ht="24.95" customHeight="1"/>
    <row r="2795" ht="24.95" customHeight="1"/>
    <row r="2796" ht="24.95" customHeight="1"/>
    <row r="2797" ht="24.95" customHeight="1"/>
    <row r="2798" ht="24.95" customHeight="1"/>
    <row r="2799" ht="24.95" customHeight="1"/>
    <row r="2800" ht="24.95" customHeight="1"/>
    <row r="2801" ht="24.95" customHeight="1"/>
    <row r="2802" ht="24.95" customHeight="1"/>
    <row r="2803" ht="24.95" customHeight="1"/>
    <row r="2804" ht="24.95" customHeight="1"/>
    <row r="2805" ht="24.95" customHeight="1"/>
    <row r="2806" ht="24.95" customHeight="1"/>
    <row r="2807" ht="24.95" customHeight="1"/>
    <row r="2808" ht="24.95" customHeight="1"/>
    <row r="2809" ht="24.95" customHeight="1"/>
    <row r="2810" ht="24.95" customHeight="1"/>
    <row r="2811" ht="24.95" customHeight="1"/>
    <row r="2812" ht="24.95" customHeight="1"/>
    <row r="2813" ht="24.95" customHeight="1"/>
    <row r="2814" ht="24.95" customHeight="1"/>
    <row r="2815" ht="24.95" customHeight="1"/>
    <row r="2816" ht="24.95" customHeight="1"/>
    <row r="2817" ht="24.95" customHeight="1"/>
    <row r="2818" ht="24.95" customHeight="1"/>
    <row r="2819" ht="24.95" customHeight="1"/>
    <row r="2820" ht="24.95" customHeight="1"/>
    <row r="2821" ht="24.95" customHeight="1"/>
    <row r="2822" ht="24.95" customHeight="1"/>
    <row r="2823" ht="24.95" customHeight="1"/>
    <row r="2824" ht="24.95" customHeight="1"/>
    <row r="2825" ht="24.95" customHeight="1"/>
    <row r="2826" ht="24.95" customHeight="1"/>
    <row r="2827" ht="24.95" customHeight="1"/>
    <row r="2828" ht="24.95" customHeight="1"/>
    <row r="2829" ht="24.95" customHeight="1"/>
    <row r="2830" ht="24.95" customHeight="1"/>
    <row r="2831" ht="24.95" customHeight="1"/>
    <row r="2832" ht="24.95" customHeight="1"/>
    <row r="2833" ht="24.95" customHeight="1"/>
    <row r="2834" ht="24.95" customHeight="1"/>
    <row r="2835" ht="24.95" customHeight="1"/>
    <row r="2836" ht="24.95" customHeight="1"/>
    <row r="2837" ht="24.95" customHeight="1"/>
    <row r="2838" ht="24.95" customHeight="1"/>
    <row r="2839" ht="24.95" customHeight="1"/>
    <row r="2840" ht="24.95" customHeight="1"/>
    <row r="2841" ht="24.95" customHeight="1"/>
    <row r="2842" ht="24.95" customHeight="1"/>
    <row r="2843" ht="24.95" customHeight="1"/>
    <row r="2844" ht="24.95" customHeight="1"/>
    <row r="2845" ht="24.95" customHeight="1"/>
    <row r="2846" ht="24.95" customHeight="1"/>
    <row r="2847" ht="24.95" customHeight="1"/>
    <row r="2848" ht="24.95" customHeight="1"/>
    <row r="2849" ht="24.95" customHeight="1"/>
    <row r="2850" ht="24.95" customHeight="1"/>
    <row r="2851" ht="24.95" customHeight="1"/>
    <row r="2852" ht="24.95" customHeight="1"/>
    <row r="2853" ht="24.95" customHeight="1"/>
    <row r="2854" ht="24.95" customHeight="1"/>
    <row r="2855" ht="24.95" customHeight="1"/>
    <row r="2856" ht="24.95" customHeight="1"/>
    <row r="2857" ht="24.95" customHeight="1"/>
    <row r="2858" ht="24.95" customHeight="1"/>
    <row r="2859" ht="24.95" customHeight="1"/>
    <row r="2860" ht="24.95" customHeight="1"/>
    <row r="2861" ht="24.95" customHeight="1"/>
    <row r="2862" ht="24.95" customHeight="1"/>
    <row r="2863" ht="24.95" customHeight="1"/>
    <row r="2864" ht="24.95" customHeight="1"/>
    <row r="2865" ht="24.95" customHeight="1"/>
    <row r="2866" ht="24.95" customHeight="1"/>
    <row r="2867" ht="24.95" customHeight="1"/>
    <row r="2868" ht="24.95" customHeight="1"/>
    <row r="2869" ht="24.95" customHeight="1"/>
    <row r="2870" ht="24.95" customHeight="1"/>
    <row r="2871" ht="24.95" customHeight="1"/>
    <row r="2872" ht="24.95" customHeight="1"/>
    <row r="2873" ht="24.95" customHeight="1"/>
    <row r="2874" ht="24.95" customHeight="1"/>
    <row r="2875" ht="24.95" customHeight="1"/>
    <row r="2876" ht="24.95" customHeight="1"/>
    <row r="2877" ht="24.95" customHeight="1"/>
    <row r="2878" ht="24.95" customHeight="1"/>
    <row r="2879" ht="24.95" customHeight="1"/>
    <row r="2880" ht="24.95" customHeight="1"/>
    <row r="2881" ht="24.95" customHeight="1"/>
    <row r="2882" ht="24.95" customHeight="1"/>
    <row r="2883" ht="24.95" customHeight="1"/>
    <row r="2884" ht="24.95" customHeight="1"/>
    <row r="2885" ht="24.95" customHeight="1"/>
    <row r="2886" ht="24.95" customHeight="1"/>
    <row r="2887" ht="24.95" customHeight="1"/>
    <row r="2888" ht="24.95" customHeight="1"/>
    <row r="2889" ht="24.95" customHeight="1"/>
    <row r="2890" ht="24.95" customHeight="1"/>
    <row r="2891" ht="24.95" customHeight="1"/>
    <row r="2892" ht="24.95" customHeight="1"/>
    <row r="2893" ht="24.95" customHeight="1"/>
    <row r="2894" ht="24.95" customHeight="1"/>
    <row r="2895" ht="24.95" customHeight="1"/>
    <row r="2896" ht="24.95" customHeight="1"/>
    <row r="2897" ht="24.95" customHeight="1"/>
    <row r="2898" ht="24.95" customHeight="1"/>
    <row r="2899" ht="24.95" customHeight="1"/>
    <row r="2900" ht="24.95" customHeight="1"/>
    <row r="2901" ht="24.95" customHeight="1"/>
    <row r="2902" ht="24.95" customHeight="1"/>
    <row r="2903" ht="24.95" customHeight="1"/>
    <row r="2904" ht="24.95" customHeight="1"/>
    <row r="2905" ht="24.95" customHeight="1"/>
    <row r="2906" ht="24.95" customHeight="1"/>
    <row r="2907" ht="24.95" customHeight="1"/>
    <row r="2908" ht="24.95" customHeight="1"/>
    <row r="2909" ht="24.95" customHeight="1"/>
    <row r="2910" ht="24.95" customHeight="1"/>
    <row r="2911" ht="24.95" customHeight="1"/>
    <row r="2912" ht="24.95" customHeight="1"/>
    <row r="2913" ht="24.95" customHeight="1"/>
    <row r="2914" ht="24.95" customHeight="1"/>
    <row r="2915" ht="24.95" customHeight="1"/>
    <row r="2916" ht="24.95" customHeight="1"/>
    <row r="2917" ht="24.95" customHeight="1"/>
    <row r="2918" ht="24.95" customHeight="1"/>
    <row r="2919" ht="24.95" customHeight="1"/>
    <row r="2920" ht="24.95" customHeight="1"/>
    <row r="2921" ht="24.95" customHeight="1"/>
    <row r="2922" ht="24.95" customHeight="1"/>
    <row r="2923" ht="24.95" customHeight="1"/>
    <row r="2924" ht="24.95" customHeight="1"/>
    <row r="2925" ht="24.95" customHeight="1"/>
    <row r="2926" ht="24.95" customHeight="1"/>
    <row r="2927" ht="24.95" customHeight="1"/>
    <row r="2928" ht="24.95" customHeight="1"/>
    <row r="2929" ht="24.95" customHeight="1"/>
    <row r="2930" ht="24.95" customHeight="1"/>
    <row r="2931" ht="24.95" customHeight="1"/>
    <row r="2932" ht="24.95" customHeight="1"/>
    <row r="2933" ht="24.95" customHeight="1"/>
    <row r="2934" ht="24.95" customHeight="1"/>
    <row r="2935" ht="24.95" customHeight="1"/>
    <row r="2936" ht="24.95" customHeight="1"/>
    <row r="2937" ht="24.95" customHeight="1"/>
    <row r="2938" ht="24.95" customHeight="1"/>
    <row r="2939" ht="24.95" customHeight="1"/>
    <row r="2940" ht="24.95" customHeight="1"/>
    <row r="2941" ht="24.95" customHeight="1"/>
    <row r="2942" ht="24.95" customHeight="1"/>
    <row r="2943" ht="24.95" customHeight="1"/>
    <row r="2944" ht="24.95" customHeight="1"/>
    <row r="2945" ht="24.95" customHeight="1"/>
    <row r="2946" ht="24.95" customHeight="1"/>
    <row r="2947" ht="24.95" customHeight="1"/>
    <row r="2948" ht="24.95" customHeight="1"/>
    <row r="2949" ht="24.95" customHeight="1"/>
    <row r="2950" ht="24.95" customHeight="1"/>
    <row r="2951" ht="24.95" customHeight="1"/>
    <row r="2952" ht="24.95" customHeight="1"/>
    <row r="2953" ht="24.95" customHeight="1"/>
    <row r="2954" ht="24.95" customHeight="1"/>
    <row r="2955" ht="24.95" customHeight="1"/>
    <row r="2956" ht="24.95" customHeight="1"/>
    <row r="2957" ht="24.95" customHeight="1"/>
    <row r="2958" ht="24.95" customHeight="1"/>
    <row r="2959" ht="24.95" customHeight="1"/>
    <row r="2960" ht="24.95" customHeight="1"/>
    <row r="2961" ht="24.95" customHeight="1"/>
    <row r="2962" ht="24.95" customHeight="1"/>
    <row r="2963" ht="24.95" customHeight="1"/>
    <row r="2964" ht="24.95" customHeight="1"/>
    <row r="2965" ht="24.95" customHeight="1"/>
    <row r="2966" ht="24.95" customHeight="1"/>
    <row r="2967" ht="24.95" customHeight="1"/>
    <row r="2968" ht="24.95" customHeight="1"/>
    <row r="2969" ht="24.95" customHeight="1"/>
    <row r="2970" ht="24.95" customHeight="1"/>
    <row r="2971" ht="24.95" customHeight="1"/>
    <row r="2972" ht="24.95" customHeight="1"/>
    <row r="2973" ht="24.95" customHeight="1"/>
    <row r="2974" ht="24.95" customHeight="1"/>
    <row r="2975" ht="24.95" customHeight="1"/>
    <row r="2976" ht="24.95" customHeight="1"/>
    <row r="2977" ht="24.95" customHeight="1"/>
    <row r="2978" ht="24.95" customHeight="1"/>
    <row r="2979" ht="24.95" customHeight="1"/>
    <row r="2980" ht="24.95" customHeight="1"/>
    <row r="2981" ht="24.95" customHeight="1"/>
    <row r="2982" ht="24.95" customHeight="1"/>
    <row r="2983" ht="24.95" customHeight="1"/>
    <row r="2984" ht="24.95" customHeight="1"/>
    <row r="2985" ht="24.95" customHeight="1"/>
    <row r="2986" ht="24.95" customHeight="1"/>
    <row r="2987" ht="24.95" customHeight="1"/>
    <row r="2988" ht="24.95" customHeight="1"/>
    <row r="2989" ht="24.95" customHeight="1"/>
    <row r="2990" ht="24.95" customHeight="1"/>
    <row r="2991" ht="24.95" customHeight="1"/>
    <row r="2992" ht="24.95" customHeight="1"/>
    <row r="2993" ht="24.95" customHeight="1"/>
    <row r="2994" ht="24.95" customHeight="1"/>
    <row r="2995" ht="24.95" customHeight="1"/>
    <row r="2996" ht="24.95" customHeight="1"/>
    <row r="2997" ht="24.95" customHeight="1"/>
    <row r="2998" ht="24.95" customHeight="1"/>
    <row r="2999" ht="24.95" customHeight="1"/>
    <row r="3000" ht="24.95" customHeight="1"/>
    <row r="3001" ht="24.95" customHeight="1"/>
    <row r="3002" ht="24.95" customHeight="1"/>
    <row r="3003" ht="24.95" customHeight="1"/>
    <row r="3004" ht="24.95" customHeight="1"/>
    <row r="3005" ht="24.95" customHeight="1"/>
    <row r="3006" ht="24.95" customHeight="1"/>
    <row r="3007" ht="24.95" customHeight="1"/>
    <row r="3008" ht="24.95" customHeight="1"/>
    <row r="3009" ht="24.95" customHeight="1"/>
    <row r="3010" ht="24.95" customHeight="1"/>
    <row r="3011" ht="24.95" customHeight="1"/>
    <row r="3012" ht="24.95" customHeight="1"/>
    <row r="3013" ht="24.95" customHeight="1"/>
    <row r="3014" ht="24.95" customHeight="1"/>
    <row r="3015" ht="24.95" customHeight="1"/>
    <row r="3016" ht="24.95" customHeight="1"/>
    <row r="3017" ht="24.95" customHeight="1"/>
    <row r="3018" ht="24.95" customHeight="1"/>
    <row r="3019" ht="24.95" customHeight="1"/>
    <row r="3020" ht="24.95" customHeight="1"/>
    <row r="3021" ht="24.95" customHeight="1"/>
    <row r="3022" ht="24.95" customHeight="1"/>
    <row r="3023" ht="24.95" customHeight="1"/>
    <row r="3024" ht="24.95" customHeight="1"/>
    <row r="3025" ht="24.95" customHeight="1"/>
    <row r="3026" ht="24.95" customHeight="1"/>
    <row r="3027" ht="24.95" customHeight="1"/>
    <row r="3028" ht="24.95" customHeight="1"/>
    <row r="3029" ht="24.95" customHeight="1"/>
    <row r="3030" ht="24.95" customHeight="1"/>
    <row r="3031" ht="24.95" customHeight="1"/>
    <row r="3032" ht="24.95" customHeight="1"/>
    <row r="3033" ht="24.95" customHeight="1"/>
    <row r="3034" ht="24.95" customHeight="1"/>
    <row r="3035" ht="24.95" customHeight="1"/>
    <row r="3036" ht="24.95" customHeight="1"/>
    <row r="3037" ht="24.95" customHeight="1"/>
    <row r="3038" ht="24.95" customHeight="1"/>
    <row r="3039" ht="24.95" customHeight="1"/>
    <row r="3040" ht="24.95" customHeight="1"/>
    <row r="3041" ht="24.95" customHeight="1"/>
    <row r="3042" ht="24.95" customHeight="1"/>
    <row r="3043" ht="24.95" customHeight="1"/>
    <row r="3044" ht="24.95" customHeight="1"/>
    <row r="3045" ht="24.95" customHeight="1"/>
    <row r="3046" ht="24.95" customHeight="1"/>
    <row r="3047" ht="24.95" customHeight="1"/>
    <row r="3048" ht="24.95" customHeight="1"/>
    <row r="3049" ht="24.95" customHeight="1"/>
    <row r="3050" ht="24.95" customHeight="1"/>
    <row r="3051" ht="24.95" customHeight="1"/>
    <row r="3052" ht="24.95" customHeight="1"/>
    <row r="3053" ht="24.95" customHeight="1"/>
    <row r="3054" ht="24.95" customHeight="1"/>
    <row r="3055" ht="24.95" customHeight="1"/>
    <row r="3056" ht="24.95" customHeight="1"/>
    <row r="3057" ht="24.95" customHeight="1"/>
    <row r="3058" ht="24.95" customHeight="1"/>
    <row r="3059" ht="24.95" customHeight="1"/>
    <row r="3060" ht="24.95" customHeight="1"/>
    <row r="3061" ht="24.95" customHeight="1"/>
    <row r="3062" ht="24.95" customHeight="1"/>
    <row r="3063" ht="24.95" customHeight="1"/>
    <row r="3064" ht="24.95" customHeight="1"/>
    <row r="3065" ht="24.95" customHeight="1"/>
    <row r="3066" ht="24.95" customHeight="1"/>
    <row r="3067" ht="24.95" customHeight="1"/>
    <row r="3068" ht="24.95" customHeight="1"/>
    <row r="3069" ht="24.95" customHeight="1"/>
    <row r="3070" ht="24.95" customHeight="1"/>
    <row r="3071" ht="24.95" customHeight="1"/>
    <row r="3072" ht="24.95" customHeight="1"/>
    <row r="3073" ht="24.95" customHeight="1"/>
    <row r="3074" ht="24.95" customHeight="1"/>
    <row r="3075" ht="24.95" customHeight="1"/>
    <row r="3076" ht="24.95" customHeight="1"/>
    <row r="3077" ht="24.95" customHeight="1"/>
    <row r="3078" ht="24.95" customHeight="1"/>
    <row r="3079" ht="24.95" customHeight="1"/>
    <row r="3080" ht="24.95" customHeight="1"/>
    <row r="3081" ht="24.95" customHeight="1"/>
    <row r="3082" ht="24.95" customHeight="1"/>
    <row r="3083" ht="24.95" customHeight="1"/>
    <row r="3084" ht="24.95" customHeight="1"/>
    <row r="3085" ht="24.95" customHeight="1"/>
    <row r="3086" ht="24.95" customHeight="1"/>
    <row r="3087" ht="24.95" customHeight="1"/>
    <row r="3088" ht="24.95" customHeight="1"/>
    <row r="3089" ht="24.95" customHeight="1"/>
    <row r="3090" ht="24.95" customHeight="1"/>
    <row r="3091" ht="24.95" customHeight="1"/>
    <row r="3092" ht="24.95" customHeight="1"/>
    <row r="3093" ht="24.95" customHeight="1"/>
    <row r="3094" ht="24.95" customHeight="1"/>
    <row r="3095" ht="24.95" customHeight="1"/>
    <row r="3096" ht="24.95" customHeight="1"/>
    <row r="3097" ht="24.95" customHeight="1"/>
    <row r="3098" ht="24.95" customHeight="1"/>
    <row r="3099" ht="24.95" customHeight="1"/>
    <row r="3100" ht="24.95" customHeight="1"/>
    <row r="3101" ht="24.95" customHeight="1"/>
    <row r="3102" ht="24.95" customHeight="1"/>
    <row r="3103" ht="24.95" customHeight="1"/>
    <row r="3104" ht="24.95" customHeight="1"/>
    <row r="3105" ht="24.95" customHeight="1"/>
    <row r="3106" ht="24.95" customHeight="1"/>
    <row r="3107" ht="24.95" customHeight="1"/>
    <row r="3108" ht="24.95" customHeight="1"/>
    <row r="3109" ht="24.95" customHeight="1"/>
    <row r="3110" ht="24.95" customHeight="1"/>
    <row r="3111" ht="24.95" customHeight="1"/>
    <row r="3112" ht="24.95" customHeight="1"/>
    <row r="3113" ht="24.95" customHeight="1"/>
    <row r="3114" ht="24.95" customHeight="1"/>
    <row r="3115" ht="24.95" customHeight="1"/>
    <row r="3116" ht="24.95" customHeight="1"/>
    <row r="3117" ht="24.95" customHeight="1"/>
    <row r="3118" ht="24.95" customHeight="1"/>
    <row r="3119" ht="24.95" customHeight="1"/>
    <row r="3120" ht="24.95" customHeight="1"/>
    <row r="3121" ht="24.95" customHeight="1"/>
    <row r="3122" ht="24.95" customHeight="1"/>
    <row r="3123" ht="24.95" customHeight="1"/>
    <row r="3124" ht="24.95" customHeight="1"/>
    <row r="3125" ht="24.95" customHeight="1"/>
    <row r="3126" ht="24.95" customHeight="1"/>
    <row r="3127" ht="24.95" customHeight="1"/>
    <row r="3128" ht="24.95" customHeight="1"/>
    <row r="3129" ht="24.95" customHeight="1"/>
    <row r="3130" ht="24.95" customHeight="1"/>
    <row r="3131" ht="24.95" customHeight="1"/>
    <row r="3132" ht="24.95" customHeight="1"/>
    <row r="3133" ht="24.95" customHeight="1"/>
    <row r="3134" ht="24.95" customHeight="1"/>
    <row r="3135" ht="24.95" customHeight="1"/>
    <row r="3136" ht="24.95" customHeight="1"/>
    <row r="3137" ht="24.95" customHeight="1"/>
    <row r="3138" ht="24.95" customHeight="1"/>
    <row r="3139" ht="24.95" customHeight="1"/>
    <row r="3140" ht="24.95" customHeight="1"/>
    <row r="3141" ht="24.95" customHeight="1"/>
    <row r="3142" ht="24.95" customHeight="1"/>
    <row r="3143" ht="24.95" customHeight="1"/>
    <row r="3144" ht="24.95" customHeight="1"/>
    <row r="3145" ht="24.95" customHeight="1"/>
    <row r="3146" ht="24.95" customHeight="1"/>
    <row r="3147" ht="24.95" customHeight="1"/>
    <row r="3148" ht="24.95" customHeight="1"/>
    <row r="3149" ht="24.95" customHeight="1"/>
    <row r="3150" ht="24.95" customHeight="1"/>
    <row r="3151" ht="24.95" customHeight="1"/>
    <row r="3152" ht="24.95" customHeight="1"/>
    <row r="3153" ht="24.95" customHeight="1"/>
    <row r="3154" ht="24.95" customHeight="1"/>
    <row r="3155" ht="24.95" customHeight="1"/>
    <row r="3156" ht="24.95" customHeight="1"/>
    <row r="3157" ht="24.95" customHeight="1"/>
    <row r="3158" ht="24.95" customHeight="1"/>
    <row r="3159" ht="24.95" customHeight="1"/>
    <row r="3160" ht="24.95" customHeight="1"/>
    <row r="3161" ht="24.95" customHeight="1"/>
    <row r="3162" ht="24.95" customHeight="1"/>
    <row r="3163" ht="24.95" customHeight="1"/>
    <row r="3164" ht="24.95" customHeight="1"/>
    <row r="3165" ht="24.95" customHeight="1"/>
    <row r="3166" ht="24.95" customHeight="1"/>
    <row r="3167" ht="24.95" customHeight="1"/>
    <row r="3168" ht="24.95" customHeight="1"/>
    <row r="3169" ht="24.95" customHeight="1"/>
    <row r="3170" ht="24.95" customHeight="1"/>
    <row r="3171" ht="24.95" customHeight="1"/>
    <row r="3172" ht="24.95" customHeight="1"/>
    <row r="3173" ht="24.95" customHeight="1"/>
    <row r="3174" ht="24.95" customHeight="1"/>
    <row r="3175" ht="24.95" customHeight="1"/>
    <row r="3176" ht="24.95" customHeight="1"/>
    <row r="3177" ht="24.95" customHeight="1"/>
    <row r="3178" ht="24.95" customHeight="1"/>
    <row r="3179" ht="24.95" customHeight="1"/>
    <row r="3180" ht="24.95" customHeight="1"/>
    <row r="3181" ht="24.95" customHeight="1"/>
    <row r="3182" ht="24.95" customHeight="1"/>
    <row r="3183" ht="24.95" customHeight="1"/>
    <row r="3184" ht="24.95" customHeight="1"/>
    <row r="3185" ht="24.95" customHeight="1"/>
    <row r="3186" ht="24.95" customHeight="1"/>
    <row r="3187" ht="24.95" customHeight="1"/>
    <row r="3188" ht="24.95" customHeight="1"/>
    <row r="3189" ht="24.95" customHeight="1"/>
    <row r="3190" ht="24.95" customHeight="1"/>
    <row r="3191" ht="24.95" customHeight="1"/>
    <row r="3192" ht="24.95" customHeight="1"/>
    <row r="3193" ht="24.95" customHeight="1"/>
    <row r="3194" ht="24.95" customHeight="1"/>
    <row r="3195" ht="24.95" customHeight="1"/>
    <row r="3196" ht="24.95" customHeight="1"/>
    <row r="3197" ht="24.95" customHeight="1"/>
    <row r="3198" ht="24.95" customHeight="1"/>
    <row r="3199" ht="24.95" customHeight="1"/>
    <row r="3200" ht="24.95" customHeight="1"/>
    <row r="3201" ht="24.95" customHeight="1"/>
    <row r="3202" ht="24.95" customHeight="1"/>
    <row r="3203" ht="24.95" customHeight="1"/>
    <row r="3204" ht="24.95" customHeight="1"/>
    <row r="3205" ht="24.95" customHeight="1"/>
    <row r="3206" ht="24.95" customHeight="1"/>
    <row r="3207" ht="24.95" customHeight="1"/>
    <row r="3208" ht="24.95" customHeight="1"/>
    <row r="3209" ht="24.95" customHeight="1"/>
    <row r="3210" ht="24.95" customHeight="1"/>
    <row r="3211" ht="24.95" customHeight="1"/>
    <row r="3212" ht="24.95" customHeight="1"/>
    <row r="3213" ht="24.95" customHeight="1"/>
    <row r="3214" ht="24.95" customHeight="1"/>
    <row r="3215" ht="24.95" customHeight="1"/>
    <row r="3216" ht="24.95" customHeight="1"/>
    <row r="3217" ht="24.95" customHeight="1"/>
    <row r="3218" ht="24.95" customHeight="1"/>
    <row r="3219" ht="24.95" customHeight="1"/>
    <row r="3220" ht="24.95" customHeight="1"/>
    <row r="3221" ht="24.95" customHeight="1"/>
    <row r="3222" ht="24.95" customHeight="1"/>
    <row r="3223" ht="24.95" customHeight="1"/>
    <row r="3224" ht="24.95" customHeight="1"/>
    <row r="3225" ht="24.95" customHeight="1"/>
    <row r="3226" ht="24.95" customHeight="1"/>
    <row r="3227" ht="24.95" customHeight="1"/>
    <row r="3228" ht="24.95" customHeight="1"/>
    <row r="3229" ht="24.95" customHeight="1"/>
    <row r="3230" ht="24.95" customHeight="1"/>
    <row r="3231" ht="24.95" customHeight="1"/>
    <row r="3232" ht="24.95" customHeight="1"/>
    <row r="3233" ht="24.95" customHeight="1"/>
    <row r="3234" ht="24.95" customHeight="1"/>
    <row r="3235" ht="24.95" customHeight="1"/>
    <row r="3236" ht="24.95" customHeight="1"/>
    <row r="3237" ht="24.95" customHeight="1"/>
    <row r="3238" ht="24.95" customHeight="1"/>
    <row r="3239" ht="24.95" customHeight="1"/>
    <row r="3240" ht="24.95" customHeight="1"/>
    <row r="3241" ht="24.95" customHeight="1"/>
    <row r="3242" ht="24.95" customHeight="1"/>
    <row r="3243" ht="24.95" customHeight="1"/>
    <row r="3244" ht="24.95" customHeight="1"/>
    <row r="3245" ht="24.95" customHeight="1"/>
    <row r="3246" ht="24.95" customHeight="1"/>
    <row r="3247" ht="24.95" customHeight="1"/>
    <row r="3248" ht="24.95" customHeight="1"/>
    <row r="3249" ht="24.95" customHeight="1"/>
    <row r="3250" ht="24.95" customHeight="1"/>
    <row r="3251" ht="24.95" customHeight="1"/>
    <row r="3252" ht="24.95" customHeight="1"/>
    <row r="3253" ht="24.95" customHeight="1"/>
    <row r="3254" ht="24.95" customHeight="1"/>
    <row r="3255" ht="24.95" customHeight="1"/>
    <row r="3256" ht="24.95" customHeight="1"/>
    <row r="3257" ht="24.95" customHeight="1"/>
    <row r="3258" ht="24.95" customHeight="1"/>
    <row r="3259" ht="24.95" customHeight="1"/>
    <row r="3260" ht="24.95" customHeight="1"/>
    <row r="3261" ht="24.95" customHeight="1"/>
    <row r="3262" ht="24.95" customHeight="1"/>
    <row r="3263" ht="24.95" customHeight="1"/>
    <row r="3264" ht="24.95" customHeight="1"/>
    <row r="3265" ht="24.95" customHeight="1"/>
    <row r="3266" ht="24.95" customHeight="1"/>
    <row r="3267" ht="24.95" customHeight="1"/>
    <row r="3268" ht="24.95" customHeight="1"/>
    <row r="3269" ht="24.95" customHeight="1"/>
    <row r="3270" ht="24.95" customHeight="1"/>
    <row r="3271" ht="24.95" customHeight="1"/>
    <row r="3272" ht="24.95" customHeight="1"/>
    <row r="3273" ht="24.95" customHeight="1"/>
    <row r="3274" ht="24.95" customHeight="1"/>
    <row r="3275" ht="24.95" customHeight="1"/>
    <row r="3276" ht="24.95" customHeight="1"/>
    <row r="3277" ht="24.95" customHeight="1"/>
    <row r="3278" ht="24.95" customHeight="1"/>
    <row r="3279" ht="24.95" customHeight="1"/>
    <row r="3280" ht="24.95" customHeight="1"/>
    <row r="3281" ht="24.95" customHeight="1"/>
    <row r="3282" ht="24.95" customHeight="1"/>
    <row r="3283" ht="24.95" customHeight="1"/>
    <row r="3284" ht="24.95" customHeight="1"/>
    <row r="3285" ht="24.95" customHeight="1"/>
    <row r="3286" ht="24.95" customHeight="1"/>
    <row r="3287" ht="24.95" customHeight="1"/>
    <row r="3288" ht="24.95" customHeight="1"/>
    <row r="3289" ht="24.95" customHeight="1"/>
    <row r="3290" ht="24.95" customHeight="1"/>
    <row r="3291" ht="24.95" customHeight="1"/>
    <row r="3292" ht="24.95" customHeight="1"/>
    <row r="3293" ht="24.95" customHeight="1"/>
    <row r="3294" ht="24.95" customHeight="1"/>
    <row r="3295" ht="24.95" customHeight="1"/>
    <row r="3296" ht="24.95" customHeight="1"/>
    <row r="3297" ht="24.95" customHeight="1"/>
    <row r="3298" ht="24.95" customHeight="1"/>
    <row r="3299" ht="24.95" customHeight="1"/>
    <row r="3300" ht="24.95" customHeight="1"/>
    <row r="3301" ht="24.95" customHeight="1"/>
    <row r="3302" ht="24.95" customHeight="1"/>
    <row r="3303" ht="24.95" customHeight="1"/>
    <row r="3304" ht="24.95" customHeight="1"/>
    <row r="3305" ht="24.95" customHeight="1"/>
    <row r="3306" ht="24.95" customHeight="1"/>
    <row r="3307" ht="24.95" customHeight="1"/>
    <row r="3308" ht="24.95" customHeight="1"/>
    <row r="3309" ht="24.95" customHeight="1"/>
    <row r="3310" ht="24.95" customHeight="1"/>
    <row r="3311" ht="24.95" customHeight="1"/>
    <row r="3312" ht="24.95" customHeight="1"/>
    <row r="3313" ht="24.95" customHeight="1"/>
    <row r="3314" ht="24.95" customHeight="1"/>
    <row r="3315" ht="24.95" customHeight="1"/>
    <row r="3316" ht="24.95" customHeight="1"/>
    <row r="3317" ht="24.95" customHeight="1"/>
    <row r="3318" ht="24.95" customHeight="1"/>
    <row r="3319" ht="24.95" customHeight="1"/>
    <row r="3320" ht="24.95" customHeight="1"/>
    <row r="3321" ht="24.95" customHeight="1"/>
    <row r="3322" ht="24.95" customHeight="1"/>
    <row r="3323" ht="24.95" customHeight="1"/>
    <row r="3324" ht="24.95" customHeight="1"/>
    <row r="3325" ht="24.95" customHeight="1"/>
    <row r="3326" ht="24.95" customHeight="1"/>
    <row r="3327" ht="24.95" customHeight="1"/>
    <row r="3328" ht="24.95" customHeight="1"/>
    <row r="3329" ht="24.95" customHeight="1"/>
    <row r="3330" ht="24.95" customHeight="1"/>
    <row r="3331" ht="24.95" customHeight="1"/>
    <row r="3332" ht="24.95" customHeight="1"/>
    <row r="3333" ht="24.95" customHeight="1"/>
    <row r="3334" ht="24.95" customHeight="1"/>
    <row r="3335" ht="24.95" customHeight="1"/>
    <row r="3336" ht="24.95" customHeight="1"/>
    <row r="3337" ht="24.95" customHeight="1"/>
    <row r="3338" ht="24.95" customHeight="1"/>
    <row r="3339" ht="24.95" customHeight="1"/>
    <row r="3340" ht="24.95" customHeight="1"/>
    <row r="3341" ht="24.95" customHeight="1"/>
    <row r="3342" ht="24.95" customHeight="1"/>
    <row r="3343" ht="24.95" customHeight="1"/>
    <row r="3344" ht="24.95" customHeight="1"/>
    <row r="3345" ht="24.95" customHeight="1"/>
    <row r="3346" ht="24.95" customHeight="1"/>
    <row r="3347" ht="24.95" customHeight="1"/>
    <row r="3348" ht="24.95" customHeight="1"/>
    <row r="3349" ht="24.95" customHeight="1"/>
    <row r="3350" ht="24.95" customHeight="1"/>
    <row r="3351" ht="24.95" customHeight="1"/>
    <row r="3352" ht="24.95" customHeight="1"/>
    <row r="3353" ht="24.95" customHeight="1"/>
    <row r="3354" ht="24.95" customHeight="1"/>
    <row r="3355" ht="24.95" customHeight="1"/>
    <row r="3356" ht="24.95" customHeight="1"/>
    <row r="3357" ht="24.95" customHeight="1"/>
    <row r="3358" ht="24.95" customHeight="1"/>
    <row r="3359" ht="24.95" customHeight="1"/>
    <row r="3360" ht="24.95" customHeight="1"/>
    <row r="3361" ht="24.95" customHeight="1"/>
    <row r="3362" ht="24.95" customHeight="1"/>
    <row r="3363" ht="24.95" customHeight="1"/>
    <row r="3364" ht="24.95" customHeight="1"/>
    <row r="3365" ht="24.95" customHeight="1"/>
    <row r="3366" ht="24.95" customHeight="1"/>
    <row r="3367" ht="24.95" customHeight="1"/>
    <row r="3368" ht="24.95" customHeight="1"/>
    <row r="3369" ht="24.95" customHeight="1"/>
    <row r="3370" ht="24.95" customHeight="1"/>
    <row r="3371" ht="24.95" customHeight="1"/>
    <row r="3372" ht="24.95" customHeight="1"/>
    <row r="3373" ht="24.95" customHeight="1"/>
    <row r="3374" ht="24.95" customHeight="1"/>
    <row r="3375" ht="24.95" customHeight="1"/>
    <row r="3376" ht="24.95" customHeight="1"/>
    <row r="3377" ht="24.95" customHeight="1"/>
    <row r="3378" ht="24.95" customHeight="1"/>
    <row r="3379" ht="24.95" customHeight="1"/>
    <row r="3380" ht="24.95" customHeight="1"/>
    <row r="3381" ht="24.95" customHeight="1"/>
    <row r="3382" ht="24.95" customHeight="1"/>
    <row r="3383" ht="24.95" customHeight="1"/>
    <row r="3384" ht="24.95" customHeight="1"/>
    <row r="3385" ht="24.95" customHeight="1"/>
    <row r="3386" ht="24.95" customHeight="1"/>
    <row r="3387" ht="24.95" customHeight="1"/>
    <row r="3388" ht="24.95" customHeight="1"/>
    <row r="3389" ht="24.95" customHeight="1"/>
    <row r="3390" ht="24.95" customHeight="1"/>
    <row r="3391" ht="24.95" customHeight="1"/>
    <row r="3392" ht="24.95" customHeight="1"/>
    <row r="3393" ht="24.95" customHeight="1"/>
    <row r="3394" ht="24.95" customHeight="1"/>
    <row r="3395" ht="24.95" customHeight="1"/>
    <row r="3396" ht="24.95" customHeight="1"/>
    <row r="3397" ht="24.95" customHeight="1"/>
    <row r="3398" ht="24.95" customHeight="1"/>
    <row r="3399" ht="24.95" customHeight="1"/>
    <row r="3400" ht="24.95" customHeight="1"/>
    <row r="3401" ht="24.95" customHeight="1"/>
    <row r="3402" ht="24.95" customHeight="1"/>
    <row r="3403" ht="24.95" customHeight="1"/>
    <row r="3404" ht="24.95" customHeight="1"/>
    <row r="3405" ht="24.95" customHeight="1"/>
    <row r="3406" ht="24.95" customHeight="1"/>
    <row r="3407" ht="24.95" customHeight="1"/>
    <row r="3408" ht="24.95" customHeight="1"/>
    <row r="3409" ht="24.95" customHeight="1"/>
    <row r="3410" ht="24.95" customHeight="1"/>
    <row r="3411" ht="24.95" customHeight="1"/>
    <row r="3412" ht="24.95" customHeight="1"/>
    <row r="3413" ht="24.95" customHeight="1"/>
    <row r="3414" ht="24.95" customHeight="1"/>
    <row r="3415" ht="24.95" customHeight="1"/>
    <row r="3416" ht="24.95" customHeight="1"/>
    <row r="3417" ht="24.95" customHeight="1"/>
    <row r="3418" ht="24.95" customHeight="1"/>
    <row r="3419" ht="24.95" customHeight="1"/>
    <row r="3420" ht="24.95" customHeight="1"/>
    <row r="3421" ht="24.95" customHeight="1"/>
    <row r="3422" ht="24.95" customHeight="1"/>
    <row r="3423" ht="24.95" customHeight="1"/>
    <row r="3424" ht="24.95" customHeight="1"/>
    <row r="3425" ht="24.95" customHeight="1"/>
    <row r="3426" ht="24.95" customHeight="1"/>
    <row r="3427" ht="24.95" customHeight="1"/>
    <row r="3428" ht="24.95" customHeight="1"/>
    <row r="3429" ht="24.95" customHeight="1"/>
    <row r="3430" ht="24.95" customHeight="1"/>
    <row r="3431" ht="24.95" customHeight="1"/>
    <row r="3432" ht="24.95" customHeight="1"/>
    <row r="3433" ht="24.95" customHeight="1"/>
    <row r="3434" ht="24.95" customHeight="1"/>
    <row r="3435" ht="24.95" customHeight="1"/>
    <row r="3436" ht="24.95" customHeight="1"/>
    <row r="3437" ht="24.95" customHeight="1"/>
    <row r="3438" ht="24.95" customHeight="1"/>
    <row r="3439" ht="24.95" customHeight="1"/>
    <row r="3440" ht="24.95" customHeight="1"/>
    <row r="3441" ht="24.95" customHeight="1"/>
    <row r="3442" ht="24.95" customHeight="1"/>
    <row r="3443" ht="24.95" customHeight="1"/>
    <row r="3444" ht="24.95" customHeight="1"/>
    <row r="3445" ht="24.95" customHeight="1"/>
    <row r="3446" ht="24.95" customHeight="1"/>
    <row r="3447" ht="24.95" customHeight="1"/>
    <row r="3448" ht="24.95" customHeight="1"/>
    <row r="3449" ht="24.95" customHeight="1"/>
    <row r="3450" ht="24.95" customHeight="1"/>
    <row r="3451" ht="24.95" customHeight="1"/>
    <row r="3452" ht="24.95" customHeight="1"/>
    <row r="3453" ht="24.95" customHeight="1"/>
    <row r="3454" ht="24.95" customHeight="1"/>
    <row r="3455" ht="24.95" customHeight="1"/>
    <row r="3456" ht="24.95" customHeight="1"/>
    <row r="3457" ht="24.95" customHeight="1"/>
    <row r="3458" ht="24.95" customHeight="1"/>
    <row r="3459" ht="24.95" customHeight="1"/>
    <row r="3460" ht="24.95" customHeight="1"/>
    <row r="3461" ht="24.95" customHeight="1"/>
    <row r="3462" ht="24.95" customHeight="1"/>
    <row r="3463" ht="24.95" customHeight="1"/>
    <row r="3464" ht="24.95" customHeight="1"/>
    <row r="3465" ht="24.95" customHeight="1"/>
    <row r="3466" ht="24.95" customHeight="1"/>
    <row r="3467" ht="24.95" customHeight="1"/>
    <row r="3468" ht="24.95" customHeight="1"/>
    <row r="3469" ht="24.95" customHeight="1"/>
    <row r="3470" ht="24.95" customHeight="1"/>
    <row r="3471" ht="24.95" customHeight="1"/>
    <row r="3472" ht="24.95" customHeight="1"/>
    <row r="3473" ht="24.95" customHeight="1"/>
    <row r="3474" ht="24.95" customHeight="1"/>
    <row r="3475" ht="24.95" customHeight="1"/>
    <row r="3476" ht="24.95" customHeight="1"/>
    <row r="3477" ht="24.95" customHeight="1"/>
    <row r="3478" ht="24.95" customHeight="1"/>
    <row r="3479" ht="24.95" customHeight="1"/>
    <row r="3480" ht="24.95" customHeight="1"/>
    <row r="3481" ht="24.95" customHeight="1"/>
    <row r="3482" ht="24.95" customHeight="1"/>
    <row r="3483" ht="24.95" customHeight="1"/>
    <row r="3484" ht="24.95" customHeight="1"/>
    <row r="3485" ht="24.95" customHeight="1"/>
    <row r="3486" ht="24.95" customHeight="1"/>
    <row r="3487" ht="24.95" customHeight="1"/>
    <row r="3488" ht="24.95" customHeight="1"/>
    <row r="3489" ht="24.95" customHeight="1"/>
    <row r="3490" ht="24.95" customHeight="1"/>
    <row r="3491" ht="24.95" customHeight="1"/>
    <row r="3492" ht="24.95" customHeight="1"/>
    <row r="3493" ht="24.95" customHeight="1"/>
    <row r="3494" ht="24.95" customHeight="1"/>
    <row r="3495" ht="24.95" customHeight="1"/>
    <row r="3496" ht="24.95" customHeight="1"/>
    <row r="3497" ht="24.95" customHeight="1"/>
    <row r="3498" ht="24.95" customHeight="1"/>
    <row r="3499" ht="24.95" customHeight="1"/>
    <row r="3500" ht="24.95" customHeight="1"/>
    <row r="3501" ht="24.95" customHeight="1"/>
    <row r="3502" ht="24.95" customHeight="1"/>
    <row r="3503" ht="24.95" customHeight="1"/>
    <row r="3504" ht="24.95" customHeight="1"/>
    <row r="3505" ht="24.95" customHeight="1"/>
    <row r="3506" ht="24.95" customHeight="1"/>
    <row r="3507" ht="24.95" customHeight="1"/>
    <row r="3508" ht="24.95" customHeight="1"/>
    <row r="3509" ht="24.95" customHeight="1"/>
    <row r="3510" ht="24.95" customHeight="1"/>
    <row r="3511" ht="24.95" customHeight="1"/>
    <row r="3512" ht="24.95" customHeight="1"/>
    <row r="3513" ht="24.95" customHeight="1"/>
    <row r="3514" ht="24.95" customHeight="1"/>
    <row r="3515" ht="24.95" customHeight="1"/>
    <row r="3516" ht="24.95" customHeight="1"/>
    <row r="3517" ht="24.95" customHeight="1"/>
    <row r="3518" ht="24.95" customHeight="1"/>
    <row r="3519" ht="24.95" customHeight="1"/>
    <row r="3520" ht="24.95" customHeight="1"/>
    <row r="3521" ht="24.95" customHeight="1"/>
    <row r="3522" ht="24.95" customHeight="1"/>
    <row r="3523" ht="24.95" customHeight="1"/>
    <row r="3524" ht="24.95" customHeight="1"/>
    <row r="3525" ht="24.95" customHeight="1"/>
    <row r="3526" ht="24.95" customHeight="1"/>
    <row r="3527" ht="24.95" customHeight="1"/>
    <row r="3528" ht="24.95" customHeight="1"/>
    <row r="3529" ht="24.95" customHeight="1"/>
    <row r="3530" ht="24.95" customHeight="1"/>
    <row r="3531" ht="24.95" customHeight="1"/>
    <row r="3532" ht="24.95" customHeight="1"/>
    <row r="3533" ht="24.95" customHeight="1"/>
    <row r="3534" ht="24.95" customHeight="1"/>
    <row r="3535" ht="24.95" customHeight="1"/>
    <row r="3536" ht="24.95" customHeight="1"/>
    <row r="3537" ht="24.95" customHeight="1"/>
    <row r="3538" ht="24.95" customHeight="1"/>
    <row r="3539" ht="24.95" customHeight="1"/>
    <row r="3540" ht="24.95" customHeight="1"/>
    <row r="3541" ht="24.95" customHeight="1"/>
    <row r="3542" ht="24.95" customHeight="1"/>
    <row r="3543" ht="24.95" customHeight="1"/>
    <row r="3544" ht="24.95" customHeight="1"/>
    <row r="3545" ht="24.95" customHeight="1"/>
    <row r="3546" ht="24.95" customHeight="1"/>
    <row r="3547" ht="24.95" customHeight="1"/>
    <row r="3548" ht="24.95" customHeight="1"/>
    <row r="3549" ht="24.95" customHeight="1"/>
    <row r="3550" ht="24.95" customHeight="1"/>
    <row r="3551" ht="24.95" customHeight="1"/>
    <row r="3552" ht="24.95" customHeight="1"/>
    <row r="3553" ht="24.95" customHeight="1"/>
    <row r="3554" ht="24.95" customHeight="1"/>
    <row r="3555" ht="24.95" customHeight="1"/>
    <row r="3556" ht="24.95" customHeight="1"/>
    <row r="3557" ht="24.95" customHeight="1"/>
    <row r="3558" ht="24.95" customHeight="1"/>
    <row r="3559" ht="24.95" customHeight="1"/>
    <row r="3560" ht="24.95" customHeight="1"/>
    <row r="3561" ht="24.95" customHeight="1"/>
    <row r="3562" ht="24.95" customHeight="1"/>
    <row r="3563" ht="24.95" customHeight="1"/>
    <row r="3564" ht="24.95" customHeight="1"/>
    <row r="3565" ht="24.95" customHeight="1"/>
    <row r="3566" ht="24.95" customHeight="1"/>
    <row r="3567" ht="24.95" customHeight="1"/>
    <row r="3568" ht="24.95" customHeight="1"/>
    <row r="3569" ht="24.95" customHeight="1"/>
    <row r="3570" ht="24.95" customHeight="1"/>
    <row r="3571" ht="24.95" customHeight="1"/>
    <row r="3572" ht="24.95" customHeight="1"/>
    <row r="3573" ht="24.95" customHeight="1"/>
    <row r="3574" ht="24.95" customHeight="1"/>
    <row r="3575" ht="24.95" customHeight="1"/>
    <row r="3576" ht="24.95" customHeight="1"/>
    <row r="3577" ht="24.95" customHeight="1"/>
    <row r="3578" ht="24.95" customHeight="1"/>
    <row r="3579" ht="24.95" customHeight="1"/>
    <row r="3580" ht="24.95" customHeight="1"/>
    <row r="3581" ht="24.95" customHeight="1"/>
    <row r="3582" ht="24.95" customHeight="1"/>
    <row r="3583" ht="24.95" customHeight="1"/>
    <row r="3584" ht="24.95" customHeight="1"/>
    <row r="3585" ht="24.95" customHeight="1"/>
    <row r="3586" ht="24.95" customHeight="1"/>
    <row r="3587" ht="24.95" customHeight="1"/>
    <row r="3588" ht="24.95" customHeight="1"/>
    <row r="3589" ht="24.95" customHeight="1"/>
    <row r="3590" ht="24.95" customHeight="1"/>
    <row r="3591" ht="24.95" customHeight="1"/>
    <row r="3592" ht="24.95" customHeight="1"/>
    <row r="3593" ht="24.95" customHeight="1"/>
    <row r="3594" ht="24.95" customHeight="1"/>
    <row r="3595" ht="24.95" customHeight="1"/>
    <row r="3596" ht="24.95" customHeight="1"/>
    <row r="3597" ht="24.95" customHeight="1"/>
    <row r="3598" ht="24.95" customHeight="1"/>
    <row r="3599" ht="24.95" customHeight="1"/>
    <row r="3600" ht="24.95" customHeight="1"/>
    <row r="3601" ht="24.95" customHeight="1"/>
    <row r="3602" ht="24.95" customHeight="1"/>
    <row r="3603" ht="24.95" customHeight="1"/>
    <row r="3604" ht="24.95" customHeight="1"/>
    <row r="3605" ht="24.95" customHeight="1"/>
    <row r="3606" ht="24.95" customHeight="1"/>
    <row r="3607" ht="24.95" customHeight="1"/>
    <row r="3608" ht="24.95" customHeight="1"/>
    <row r="3609" ht="24.95" customHeight="1"/>
    <row r="3610" ht="24.95" customHeight="1"/>
    <row r="3611" ht="24.95" customHeight="1"/>
    <row r="3612" ht="24.95" customHeight="1"/>
    <row r="3613" ht="24.95" customHeight="1"/>
    <row r="3614" ht="24.95" customHeight="1"/>
    <row r="3615" ht="24.95" customHeight="1"/>
    <row r="3616" ht="24.95" customHeight="1"/>
    <row r="3617" ht="24.95" customHeight="1"/>
    <row r="3618" ht="24.95" customHeight="1"/>
    <row r="3619" ht="24.95" customHeight="1"/>
    <row r="3620" ht="24.95" customHeight="1"/>
    <row r="3621" ht="24.95" customHeight="1"/>
    <row r="3622" ht="24.95" customHeight="1"/>
    <row r="3623" ht="24.95" customHeight="1"/>
    <row r="3624" ht="24.95" customHeight="1"/>
    <row r="3625" ht="24.95" customHeight="1"/>
    <row r="3626" ht="24.95" customHeight="1"/>
    <row r="3627" ht="24.95" customHeight="1"/>
    <row r="3628" ht="24.95" customHeight="1"/>
    <row r="3629" ht="24.95" customHeight="1"/>
    <row r="3630" ht="24.95" customHeight="1"/>
    <row r="3631" ht="24.95" customHeight="1"/>
    <row r="3632" ht="24.95" customHeight="1"/>
    <row r="3633" ht="24.95" customHeight="1"/>
    <row r="3634" ht="24.95" customHeight="1"/>
    <row r="3635" ht="24.95" customHeight="1"/>
    <row r="3636" ht="24.95" customHeight="1"/>
    <row r="3637" ht="24.95" customHeight="1"/>
    <row r="3638" ht="24.95" customHeight="1"/>
    <row r="3639" ht="24.95" customHeight="1"/>
    <row r="3640" ht="24.95" customHeight="1"/>
    <row r="3641" ht="24.95" customHeight="1"/>
    <row r="3642" ht="24.95" customHeight="1"/>
    <row r="3643" ht="24.95" customHeight="1"/>
    <row r="3644" ht="24.95" customHeight="1"/>
    <row r="3645" ht="24.95" customHeight="1"/>
    <row r="3646" ht="24.95" customHeight="1"/>
    <row r="3647" ht="24.95" customHeight="1"/>
    <row r="3648" ht="24.95" customHeight="1"/>
    <row r="3649" ht="24.95" customHeight="1"/>
    <row r="3650" ht="24.95" customHeight="1"/>
    <row r="3651" ht="24.95" customHeight="1"/>
    <row r="3652" ht="24.95" customHeight="1"/>
    <row r="3653" ht="24.95" customHeight="1"/>
    <row r="3654" ht="24.95" customHeight="1"/>
    <row r="3655" ht="24.95" customHeight="1"/>
    <row r="3656" ht="24.95" customHeight="1"/>
    <row r="3657" ht="24.95" customHeight="1"/>
    <row r="3658" ht="24.95" customHeight="1"/>
    <row r="3659" ht="24.95" customHeight="1"/>
    <row r="3660" ht="24.95" customHeight="1"/>
    <row r="3661" ht="24.95" customHeight="1"/>
    <row r="3662" ht="24.95" customHeight="1"/>
    <row r="3663" ht="24.95" customHeight="1"/>
    <row r="3664" ht="24.95" customHeight="1"/>
    <row r="3665" ht="24.95" customHeight="1"/>
    <row r="3666" ht="24.95" customHeight="1"/>
    <row r="3667" ht="24.95" customHeight="1"/>
    <row r="3668" ht="24.95" customHeight="1"/>
    <row r="3669" ht="24.95" customHeight="1"/>
    <row r="3670" ht="24.95" customHeight="1"/>
    <row r="3671" ht="24.95" customHeight="1"/>
    <row r="3672" ht="24.95" customHeight="1"/>
    <row r="3673" ht="24.95" customHeight="1"/>
    <row r="3674" ht="24.95" customHeight="1"/>
    <row r="3675" ht="24.95" customHeight="1"/>
    <row r="3676" ht="24.95" customHeight="1"/>
    <row r="3677" ht="24.95" customHeight="1"/>
    <row r="3678" ht="24.95" customHeight="1"/>
    <row r="3679" ht="24.95" customHeight="1"/>
    <row r="3680" ht="24.95" customHeight="1"/>
    <row r="3681" ht="24.95" customHeight="1"/>
    <row r="3682" ht="24.95" customHeight="1"/>
    <row r="3683" ht="24.95" customHeight="1"/>
    <row r="3684" ht="24.95" customHeight="1"/>
    <row r="3685" ht="24.95" customHeight="1"/>
    <row r="3686" ht="24.95" customHeight="1"/>
    <row r="3687" ht="24.95" customHeight="1"/>
    <row r="3688" ht="24.95" customHeight="1"/>
    <row r="3689" ht="24.95" customHeight="1"/>
    <row r="3690" ht="24.95" customHeight="1"/>
    <row r="3691" ht="24.95" customHeight="1"/>
    <row r="3692" ht="24.95" customHeight="1"/>
    <row r="3693" ht="24.95" customHeight="1"/>
    <row r="3694" ht="24.95" customHeight="1"/>
    <row r="3695" ht="24.95" customHeight="1"/>
    <row r="3696" ht="24.95" customHeight="1"/>
    <row r="3697" ht="24.95" customHeight="1"/>
    <row r="3698" ht="24.95" customHeight="1"/>
    <row r="3699" ht="24.95" customHeight="1"/>
    <row r="3700" ht="24.95" customHeight="1"/>
    <row r="3701" ht="24.95" customHeight="1"/>
    <row r="3702" ht="24.95" customHeight="1"/>
    <row r="3703" ht="24.95" customHeight="1"/>
    <row r="3704" ht="24.95" customHeight="1"/>
    <row r="3705" ht="24.95" customHeight="1"/>
    <row r="3706" ht="24.95" customHeight="1"/>
    <row r="3707" ht="24.95" customHeight="1"/>
    <row r="3708" ht="24.95" customHeight="1"/>
    <row r="3709" ht="24.95" customHeight="1"/>
    <row r="3710" ht="24.95" customHeight="1"/>
    <row r="3711" ht="24.95" customHeight="1"/>
    <row r="3712" ht="24.95" customHeight="1"/>
    <row r="3713" ht="24.95" customHeight="1"/>
    <row r="3714" ht="24.95" customHeight="1"/>
    <row r="3715" ht="24.95" customHeight="1"/>
    <row r="3716" ht="24.95" customHeight="1"/>
    <row r="3717" ht="24.95" customHeight="1"/>
    <row r="3718" ht="24.95" customHeight="1"/>
    <row r="3719" ht="24.95" customHeight="1"/>
    <row r="3720" ht="24.95" customHeight="1"/>
    <row r="3721" ht="24.95" customHeight="1"/>
    <row r="3722" ht="24.95" customHeight="1"/>
    <row r="3723" ht="24.95" customHeight="1"/>
    <row r="3724" ht="24.95" customHeight="1"/>
    <row r="3725" ht="24.95" customHeight="1"/>
    <row r="3726" ht="24.95" customHeight="1"/>
    <row r="3727" ht="24.95" customHeight="1"/>
    <row r="3728" ht="24.95" customHeight="1"/>
    <row r="3729" ht="24.95" customHeight="1"/>
    <row r="3730" ht="24.95" customHeight="1"/>
    <row r="3731" ht="24.95" customHeight="1"/>
    <row r="3732" ht="24.95" customHeight="1"/>
    <row r="3733" ht="24.95" customHeight="1"/>
    <row r="3734" ht="24.95" customHeight="1"/>
    <row r="3735" ht="24.95" customHeight="1"/>
    <row r="3736" ht="24.95" customHeight="1"/>
    <row r="3737" ht="24.95" customHeight="1"/>
    <row r="3738" ht="24.95" customHeight="1"/>
    <row r="3739" ht="24.95" customHeight="1"/>
    <row r="3740" ht="24.95" customHeight="1"/>
    <row r="3741" ht="24.95" customHeight="1"/>
    <row r="3742" ht="24.95" customHeight="1"/>
    <row r="3743" ht="24.95" customHeight="1"/>
    <row r="3744" ht="24.95" customHeight="1"/>
    <row r="3745" ht="24.95" customHeight="1"/>
    <row r="3746" ht="24.95" customHeight="1"/>
    <row r="3747" ht="24.95" customHeight="1"/>
    <row r="3748" ht="24.95" customHeight="1"/>
    <row r="3749" ht="24.95" customHeight="1"/>
    <row r="3750" ht="24.95" customHeight="1"/>
    <row r="3751" ht="24.95" customHeight="1"/>
    <row r="3752" ht="24.95" customHeight="1"/>
    <row r="3753" ht="24.95" customHeight="1"/>
    <row r="3754" ht="24.95" customHeight="1"/>
    <row r="3755" ht="24.95" customHeight="1"/>
    <row r="3756" ht="24.95" customHeight="1"/>
    <row r="3757" ht="24.95" customHeight="1"/>
    <row r="3758" ht="24.95" customHeight="1"/>
    <row r="3759" ht="24.95" customHeight="1"/>
    <row r="3760" ht="24.95" customHeight="1"/>
    <row r="3761" ht="24.95" customHeight="1"/>
    <row r="3762" ht="24.95" customHeight="1"/>
    <row r="3763" ht="24.95" customHeight="1"/>
    <row r="3764" ht="24.95" customHeight="1"/>
    <row r="3765" ht="24.95" customHeight="1"/>
    <row r="3766" ht="24.95" customHeight="1"/>
    <row r="3767" ht="24.95" customHeight="1"/>
    <row r="3768" ht="24.95" customHeight="1"/>
    <row r="3769" ht="24.95" customHeight="1"/>
    <row r="3770" ht="24.95" customHeight="1"/>
    <row r="3771" ht="24.95" customHeight="1"/>
    <row r="3772" ht="24.95" customHeight="1"/>
    <row r="3773" ht="24.95" customHeight="1"/>
    <row r="3774" ht="24.95" customHeight="1"/>
    <row r="3775" ht="24.95" customHeight="1"/>
    <row r="3776" ht="24.95" customHeight="1"/>
    <row r="3777" ht="24.95" customHeight="1"/>
    <row r="3778" ht="24.95" customHeight="1"/>
    <row r="3779" ht="24.95" customHeight="1"/>
    <row r="3780" ht="24.95" customHeight="1"/>
    <row r="3781" ht="24.95" customHeight="1"/>
    <row r="3782" ht="24.95" customHeight="1"/>
    <row r="3783" ht="24.95" customHeight="1"/>
    <row r="3784" ht="24.95" customHeight="1"/>
    <row r="3785" ht="24.95" customHeight="1"/>
    <row r="3786" ht="24.95" customHeight="1"/>
    <row r="3787" ht="24.95" customHeight="1"/>
    <row r="3788" ht="24.95" customHeight="1"/>
    <row r="3789" ht="24.95" customHeight="1"/>
    <row r="3790" ht="24.95" customHeight="1"/>
    <row r="3791" ht="24.95" customHeight="1"/>
    <row r="3792" ht="24.95" customHeight="1"/>
    <row r="3793" ht="24.95" customHeight="1"/>
    <row r="3794" ht="24.95" customHeight="1"/>
    <row r="3795" ht="24.95" customHeight="1"/>
    <row r="3796" ht="24.95" customHeight="1"/>
    <row r="3797" ht="24.95" customHeight="1"/>
    <row r="3798" ht="24.95" customHeight="1"/>
    <row r="3799" ht="24.95" customHeight="1"/>
    <row r="3800" ht="24.95" customHeight="1"/>
    <row r="3801" ht="24.95" customHeight="1"/>
    <row r="3802" ht="24.95" customHeight="1"/>
    <row r="3803" ht="24.95" customHeight="1"/>
    <row r="3804" ht="24.95" customHeight="1"/>
    <row r="3805" ht="24.95" customHeight="1"/>
    <row r="3806" ht="24.95" customHeight="1"/>
    <row r="3807" ht="24.95" customHeight="1"/>
    <row r="3808" ht="24.95" customHeight="1"/>
    <row r="3809" ht="24.95" customHeight="1"/>
    <row r="3810" ht="24.95" customHeight="1"/>
    <row r="3811" ht="24.95" customHeight="1"/>
    <row r="3812" ht="24.95" customHeight="1"/>
    <row r="3813" ht="24.95" customHeight="1"/>
    <row r="3814" ht="24.95" customHeight="1"/>
    <row r="3815" ht="24.95" customHeight="1"/>
    <row r="3816" ht="24.95" customHeight="1"/>
    <row r="3817" ht="24.95" customHeight="1"/>
    <row r="3818" ht="24.95" customHeight="1"/>
    <row r="3819" ht="24.95" customHeight="1"/>
    <row r="3820" ht="24.95" customHeight="1"/>
    <row r="3821" ht="24.95" customHeight="1"/>
    <row r="3822" ht="24.95" customHeight="1"/>
    <row r="3823" ht="24.95" customHeight="1"/>
    <row r="3824" ht="24.95" customHeight="1"/>
    <row r="3825" ht="24.95" customHeight="1"/>
    <row r="3826" ht="24.95" customHeight="1"/>
    <row r="3827" ht="24.95" customHeight="1"/>
    <row r="3828" ht="24.95" customHeight="1"/>
    <row r="3829" ht="24.95" customHeight="1"/>
    <row r="3830" ht="24.95" customHeight="1"/>
    <row r="3831" ht="24.95" customHeight="1"/>
    <row r="3832" ht="24.95" customHeight="1"/>
    <row r="3833" ht="24.95" customHeight="1"/>
    <row r="3834" ht="24.95" customHeight="1"/>
    <row r="3835" ht="24.95" customHeight="1"/>
    <row r="3836" ht="24.95" customHeight="1"/>
    <row r="3837" ht="24.95" customHeight="1"/>
    <row r="3838" ht="24.95" customHeight="1"/>
    <row r="3839" ht="24.95" customHeight="1"/>
    <row r="3840" ht="24.95" customHeight="1"/>
    <row r="3841" ht="24.95" customHeight="1"/>
    <row r="3842" ht="24.95" customHeight="1"/>
    <row r="3843" ht="24.95" customHeight="1"/>
    <row r="3844" ht="24.95" customHeight="1"/>
    <row r="3845" ht="24.95" customHeight="1"/>
    <row r="3846" ht="24.95" customHeight="1"/>
    <row r="3847" ht="24.95" customHeight="1"/>
    <row r="3848" ht="24.95" customHeight="1"/>
    <row r="3849" ht="24.95" customHeight="1"/>
    <row r="3850" ht="24.95" customHeight="1"/>
    <row r="3851" ht="24.95" customHeight="1"/>
    <row r="3852" ht="24.95" customHeight="1"/>
    <row r="3853" ht="24.95" customHeight="1"/>
    <row r="3854" ht="24.95" customHeight="1"/>
    <row r="3855" ht="24.95" customHeight="1"/>
    <row r="3856" ht="24.95" customHeight="1"/>
    <row r="3857" ht="24.95" customHeight="1"/>
    <row r="3858" ht="24.95" customHeight="1"/>
    <row r="3859" ht="24.95" customHeight="1"/>
    <row r="3860" ht="24.95" customHeight="1"/>
    <row r="3861" ht="24.95" customHeight="1"/>
    <row r="3862" ht="24.95" customHeight="1"/>
    <row r="3863" ht="24.95" customHeight="1"/>
    <row r="3864" ht="24.95" customHeight="1"/>
    <row r="3865" ht="24.95" customHeight="1"/>
    <row r="3866" ht="24.95" customHeight="1"/>
    <row r="3867" ht="24.95" customHeight="1"/>
    <row r="3868" ht="24.95" customHeight="1"/>
    <row r="3869" ht="24.95" customHeight="1"/>
    <row r="3870" ht="24.95" customHeight="1"/>
    <row r="3871" ht="24.95" customHeight="1"/>
    <row r="3872" ht="24.95" customHeight="1"/>
    <row r="3873" ht="24.95" customHeight="1"/>
    <row r="3874" ht="24.95" customHeight="1"/>
    <row r="3875" ht="24.95" customHeight="1"/>
    <row r="3876" ht="24.95" customHeight="1"/>
    <row r="3877" ht="24.95" customHeight="1"/>
    <row r="3878" ht="24.95" customHeight="1"/>
    <row r="3879" ht="24.95" customHeight="1"/>
    <row r="3880" ht="24.95" customHeight="1"/>
    <row r="3881" ht="24.95" customHeight="1"/>
    <row r="3882" ht="24.95" customHeight="1"/>
    <row r="3883" ht="24.95" customHeight="1"/>
    <row r="3884" ht="24.95" customHeight="1"/>
    <row r="3885" ht="24.95" customHeight="1"/>
    <row r="3886" ht="24.95" customHeight="1"/>
    <row r="3887" ht="24.95" customHeight="1"/>
    <row r="3888" ht="24.95" customHeight="1"/>
    <row r="3889" ht="24.95" customHeight="1"/>
    <row r="3890" ht="24.95" customHeight="1"/>
    <row r="3891" ht="24.95" customHeight="1"/>
    <row r="3892" ht="24.95" customHeight="1"/>
    <row r="3893" ht="24.95" customHeight="1"/>
    <row r="3894" ht="24.95" customHeight="1"/>
    <row r="3895" ht="24.95" customHeight="1"/>
    <row r="3896" ht="24.95" customHeight="1"/>
    <row r="3897" ht="24.95" customHeight="1"/>
    <row r="3898" ht="24.95" customHeight="1"/>
    <row r="3899" ht="24.95" customHeight="1"/>
    <row r="3900" ht="24.95" customHeight="1"/>
    <row r="3901" ht="24.95" customHeight="1"/>
    <row r="3902" ht="24.95" customHeight="1"/>
    <row r="3903" ht="24.95" customHeight="1"/>
    <row r="3904" ht="24.95" customHeight="1"/>
    <row r="3905" ht="24.95" customHeight="1"/>
    <row r="3906" ht="24.95" customHeight="1"/>
    <row r="3907" ht="24.95" customHeight="1"/>
    <row r="3908" ht="24.95" customHeight="1"/>
    <row r="3909" ht="24.95" customHeight="1"/>
    <row r="3910" ht="24.95" customHeight="1"/>
    <row r="3911" ht="24.95" customHeight="1"/>
    <row r="3912" ht="24.95" customHeight="1"/>
    <row r="3913" ht="24.95" customHeight="1"/>
    <row r="3914" ht="24.95" customHeight="1"/>
    <row r="3915" ht="24.95" customHeight="1"/>
    <row r="3916" ht="24.95" customHeight="1"/>
    <row r="3917" ht="24.95" customHeight="1"/>
    <row r="3918" ht="24.95" customHeight="1"/>
    <row r="3919" ht="24.95" customHeight="1"/>
    <row r="3920" ht="24.95" customHeight="1"/>
    <row r="3921" ht="24.95" customHeight="1"/>
    <row r="3922" ht="24.95" customHeight="1"/>
    <row r="3923" ht="24.95" customHeight="1"/>
    <row r="3924" ht="24.95" customHeight="1"/>
    <row r="3925" ht="24.95" customHeight="1"/>
    <row r="3926" ht="24.95" customHeight="1"/>
    <row r="3927" ht="24.95" customHeight="1"/>
    <row r="3928" ht="24.95" customHeight="1"/>
    <row r="3929" ht="24.95" customHeight="1"/>
    <row r="3930" ht="24.95" customHeight="1"/>
    <row r="3931" ht="24.95" customHeight="1"/>
    <row r="3932" ht="24.95" customHeight="1"/>
    <row r="3933" ht="24.95" customHeight="1"/>
    <row r="3934" ht="24.95" customHeight="1"/>
    <row r="3935" ht="24.95" customHeight="1"/>
    <row r="3936" ht="24.95" customHeight="1"/>
    <row r="3937" ht="24.95" customHeight="1"/>
    <row r="3938" ht="24.95" customHeight="1"/>
    <row r="3939" ht="24.95" customHeight="1"/>
    <row r="3940" ht="24.95" customHeight="1"/>
    <row r="3941" ht="24.95" customHeight="1"/>
    <row r="3942" ht="24.95" customHeight="1"/>
    <row r="3943" ht="24.95" customHeight="1"/>
    <row r="3944" ht="24.95" customHeight="1"/>
    <row r="3945" ht="24.95" customHeight="1"/>
    <row r="3946" ht="24.95" customHeight="1"/>
    <row r="3947" ht="24.95" customHeight="1"/>
    <row r="3948" ht="24.95" customHeight="1"/>
    <row r="3949" ht="24.95" customHeight="1"/>
    <row r="3950" ht="24.95" customHeight="1"/>
    <row r="3951" ht="24.95" customHeight="1"/>
    <row r="3952" ht="24.95" customHeight="1"/>
    <row r="3953" ht="24.95" customHeight="1"/>
    <row r="3954" ht="24.95" customHeight="1"/>
    <row r="3955" ht="24.95" customHeight="1"/>
    <row r="3956" ht="24.95" customHeight="1"/>
    <row r="3957" ht="24.95" customHeight="1"/>
    <row r="3958" ht="24.95" customHeight="1"/>
    <row r="3959" ht="24.95" customHeight="1"/>
    <row r="3960" ht="24.95" customHeight="1"/>
    <row r="3961" ht="24.95" customHeight="1"/>
    <row r="3962" ht="24.95" customHeight="1"/>
    <row r="3963" ht="24.95" customHeight="1"/>
    <row r="3964" ht="24.95" customHeight="1"/>
    <row r="3965" ht="24.95" customHeight="1"/>
    <row r="3966" ht="24.95" customHeight="1"/>
    <row r="3967" ht="24.95" customHeight="1"/>
    <row r="3968" ht="24.95" customHeight="1"/>
    <row r="3969" ht="24.95" customHeight="1"/>
    <row r="3970" ht="24.95" customHeight="1"/>
    <row r="3971" ht="24.95" customHeight="1"/>
    <row r="3972" ht="24.95" customHeight="1"/>
    <row r="3973" ht="24.95" customHeight="1"/>
    <row r="3974" ht="24.95" customHeight="1"/>
    <row r="3975" ht="24.95" customHeight="1"/>
    <row r="3976" ht="24.95" customHeight="1"/>
    <row r="3977" ht="24.95" customHeight="1"/>
    <row r="3978" ht="24.95" customHeight="1"/>
    <row r="3979" ht="24.95" customHeight="1"/>
    <row r="3980" ht="24.95" customHeight="1"/>
    <row r="3981" ht="24.95" customHeight="1"/>
    <row r="3982" ht="24.95" customHeight="1"/>
    <row r="3983" ht="24.95" customHeight="1"/>
    <row r="3984" ht="24.95" customHeight="1"/>
    <row r="3985" ht="24.95" customHeight="1"/>
    <row r="3986" ht="24.95" customHeight="1"/>
    <row r="3987" ht="24.95" customHeight="1"/>
    <row r="3988" ht="24.95" customHeight="1"/>
    <row r="3989" ht="24.95" customHeight="1"/>
    <row r="3990" ht="24.95" customHeight="1"/>
    <row r="3991" ht="24.95" customHeight="1"/>
    <row r="3992" ht="24.95" customHeight="1"/>
    <row r="3993" ht="24.95" customHeight="1"/>
    <row r="3994" ht="24.95" customHeight="1"/>
    <row r="3995" ht="24.95" customHeight="1"/>
    <row r="3996" ht="24.95" customHeight="1"/>
    <row r="3997" ht="24.95" customHeight="1"/>
    <row r="3998" ht="24.95" customHeight="1"/>
    <row r="3999" ht="24.95" customHeight="1"/>
    <row r="4000" ht="24.95" customHeight="1"/>
    <row r="4001" ht="24.95" customHeight="1"/>
    <row r="4002" ht="24.95" customHeight="1"/>
    <row r="4003" ht="24.95" customHeight="1"/>
    <row r="4004" ht="24.95" customHeight="1"/>
    <row r="4005" ht="24.95" customHeight="1"/>
    <row r="4006" ht="24.95" customHeight="1"/>
    <row r="4007" ht="24.95" customHeight="1"/>
    <row r="4008" ht="24.95" customHeight="1"/>
    <row r="4009" ht="24.95" customHeight="1"/>
    <row r="4010" ht="24.95" customHeight="1"/>
    <row r="4011" ht="24.95" customHeight="1"/>
    <row r="4012" ht="24.95" customHeight="1"/>
    <row r="4013" ht="24.95" customHeight="1"/>
    <row r="4014" ht="24.95" customHeight="1"/>
    <row r="4015" ht="24.95" customHeight="1"/>
    <row r="4016" ht="24.95" customHeight="1"/>
    <row r="4017" ht="24.95" customHeight="1"/>
    <row r="4018" ht="24.95" customHeight="1"/>
    <row r="4019" ht="24.95" customHeight="1"/>
    <row r="4020" ht="24.95" customHeight="1"/>
    <row r="4021" ht="24.95" customHeight="1"/>
    <row r="4022" ht="24.95" customHeight="1"/>
    <row r="4023" ht="24.95" customHeight="1"/>
    <row r="4024" ht="24.95" customHeight="1"/>
    <row r="4025" ht="24.95" customHeight="1"/>
    <row r="4026" ht="24.95" customHeight="1"/>
    <row r="4027" ht="24.95" customHeight="1"/>
    <row r="4028" ht="24.95" customHeight="1"/>
    <row r="4029" ht="24.95" customHeight="1"/>
    <row r="4030" ht="24.95" customHeight="1"/>
    <row r="4031" ht="24.95" customHeight="1"/>
    <row r="4032" ht="24.95" customHeight="1"/>
    <row r="4033" ht="24.95" customHeight="1"/>
    <row r="4034" ht="24.95" customHeight="1"/>
    <row r="4035" ht="24.95" customHeight="1"/>
    <row r="4036" ht="24.95" customHeight="1"/>
    <row r="4037" ht="24.95" customHeight="1"/>
    <row r="4038" ht="24.95" customHeight="1"/>
    <row r="4039" ht="24.95" customHeight="1"/>
    <row r="4040" ht="24.95" customHeight="1"/>
    <row r="4041" ht="24.95" customHeight="1"/>
    <row r="4042" ht="24.95" customHeight="1"/>
    <row r="4043" ht="24.95" customHeight="1"/>
    <row r="4044" ht="24.95" customHeight="1"/>
    <row r="4045" ht="24.95" customHeight="1"/>
    <row r="4046" ht="24.95" customHeight="1"/>
    <row r="4047" ht="24.95" customHeight="1"/>
    <row r="4048" ht="24.95" customHeight="1"/>
    <row r="4049" ht="24.95" customHeight="1"/>
    <row r="4050" ht="24.95" customHeight="1"/>
    <row r="4051" ht="24.95" customHeight="1"/>
    <row r="4052" ht="24.95" customHeight="1"/>
    <row r="4053" ht="24.95" customHeight="1"/>
    <row r="4054" ht="24.95" customHeight="1"/>
    <row r="4055" ht="24.95" customHeight="1"/>
    <row r="4056" ht="24.95" customHeight="1"/>
    <row r="4057" ht="24.95" customHeight="1"/>
    <row r="4058" ht="24.95" customHeight="1"/>
    <row r="4059" ht="24.95" customHeight="1"/>
    <row r="4060" ht="24.95" customHeight="1"/>
    <row r="4061" ht="24.95" customHeight="1"/>
    <row r="4062" ht="24.95" customHeight="1"/>
    <row r="4063" ht="24.95" customHeight="1"/>
    <row r="4064" ht="24.95" customHeight="1"/>
    <row r="4065" ht="24.95" customHeight="1"/>
    <row r="4066" ht="24.95" customHeight="1"/>
    <row r="4067" ht="24.95" customHeight="1"/>
    <row r="4068" ht="24.95" customHeight="1"/>
    <row r="4069" ht="24.95" customHeight="1"/>
    <row r="4070" ht="24.95" customHeight="1"/>
    <row r="4071" ht="24.95" customHeight="1"/>
    <row r="4072" ht="24.95" customHeight="1"/>
    <row r="4073" ht="24.95" customHeight="1"/>
    <row r="4074" ht="24.95" customHeight="1"/>
    <row r="4075" ht="24.95" customHeight="1"/>
    <row r="4076" ht="24.95" customHeight="1"/>
    <row r="4077" ht="24.95" customHeight="1"/>
    <row r="4078" ht="24.95" customHeight="1"/>
    <row r="4079" ht="24.95" customHeight="1"/>
    <row r="4080" ht="24.95" customHeight="1"/>
    <row r="4081" ht="24.95" customHeight="1"/>
    <row r="4082" ht="24.95" customHeight="1"/>
    <row r="4083" ht="24.95" customHeight="1"/>
    <row r="4084" ht="24.95" customHeight="1"/>
    <row r="4085" ht="24.95" customHeight="1"/>
    <row r="4086" ht="24.95" customHeight="1"/>
    <row r="4087" ht="24.95" customHeight="1"/>
    <row r="4088" ht="24.95" customHeight="1"/>
    <row r="4089" ht="24.95" customHeight="1"/>
    <row r="4090" ht="24.95" customHeight="1"/>
    <row r="4091" ht="24.95" customHeight="1"/>
    <row r="4092" ht="24.95" customHeight="1"/>
    <row r="4093" ht="24.95" customHeight="1"/>
    <row r="4094" ht="24.95" customHeight="1"/>
    <row r="4095" ht="24.95" customHeight="1"/>
    <row r="4096" ht="24.95" customHeight="1"/>
    <row r="4097" ht="24.95" customHeight="1"/>
    <row r="4098" ht="24.95" customHeight="1"/>
    <row r="4099" ht="24.95" customHeight="1"/>
    <row r="4100" ht="24.95" customHeight="1"/>
    <row r="4101" ht="24.95" customHeight="1"/>
    <row r="4102" ht="24.95" customHeight="1"/>
    <row r="4103" ht="24.95" customHeight="1"/>
    <row r="4104" ht="24.95" customHeight="1"/>
    <row r="4105" ht="24.95" customHeight="1"/>
    <row r="4106" ht="24.95" customHeight="1"/>
    <row r="4107" ht="24.95" customHeight="1"/>
    <row r="4108" ht="24.95" customHeight="1"/>
    <row r="4109" ht="24.95" customHeight="1"/>
    <row r="4110" ht="24.95" customHeight="1"/>
    <row r="4111" ht="24.95" customHeight="1"/>
    <row r="4112" ht="24.95" customHeight="1"/>
    <row r="4113" ht="24.95" customHeight="1"/>
    <row r="4114" ht="24.95" customHeight="1"/>
    <row r="4115" ht="24.95" customHeight="1"/>
    <row r="4116" ht="24.95" customHeight="1"/>
    <row r="4117" ht="24.95" customHeight="1"/>
    <row r="4118" ht="24.95" customHeight="1"/>
    <row r="4119" ht="24.95" customHeight="1"/>
    <row r="4120" ht="24.95" customHeight="1"/>
    <row r="4121" ht="24.95" customHeight="1"/>
    <row r="4122" ht="24.95" customHeight="1"/>
    <row r="4123" ht="24.95" customHeight="1"/>
    <row r="4124" ht="24.95" customHeight="1"/>
    <row r="4125" ht="24.95" customHeight="1"/>
    <row r="4126" ht="24.95" customHeight="1"/>
    <row r="4127" ht="24.95" customHeight="1"/>
    <row r="4128" ht="24.95" customHeight="1"/>
    <row r="4129" ht="24.95" customHeight="1"/>
    <row r="4130" ht="24.95" customHeight="1"/>
    <row r="4131" ht="24.95" customHeight="1"/>
    <row r="4132" ht="24.95" customHeight="1"/>
    <row r="4133" ht="24.95" customHeight="1"/>
    <row r="4134" ht="24.95" customHeight="1"/>
    <row r="4135" ht="24.95" customHeight="1"/>
    <row r="4136" ht="24.95" customHeight="1"/>
    <row r="4137" ht="24.95" customHeight="1"/>
    <row r="4138" ht="24.95" customHeight="1"/>
    <row r="4139" ht="24.95" customHeight="1"/>
    <row r="4140" ht="24.95" customHeight="1"/>
    <row r="4141" ht="24.95" customHeight="1"/>
    <row r="4142" ht="24.95" customHeight="1"/>
    <row r="4143" ht="24.95" customHeight="1"/>
    <row r="4144" ht="24.95" customHeight="1"/>
    <row r="4145" ht="24.95" customHeight="1"/>
    <row r="4146" ht="24.95" customHeight="1"/>
    <row r="4147" ht="24.95" customHeight="1"/>
    <row r="4148" ht="24.95" customHeight="1"/>
    <row r="4149" ht="24.95" customHeight="1"/>
    <row r="4150" ht="24.95" customHeight="1"/>
    <row r="4151" ht="24.95" customHeight="1"/>
    <row r="4152" ht="24.95" customHeight="1"/>
    <row r="4153" ht="24.95" customHeight="1"/>
    <row r="4154" ht="24.95" customHeight="1"/>
    <row r="4155" ht="24.95" customHeight="1"/>
    <row r="4156" ht="24.95" customHeight="1"/>
    <row r="4157" ht="24.95" customHeight="1"/>
    <row r="4158" ht="24.95" customHeight="1"/>
    <row r="4159" ht="24.95" customHeight="1"/>
    <row r="4160" ht="24.95" customHeight="1"/>
    <row r="4161" ht="24.95" customHeight="1"/>
    <row r="4162" ht="24.95" customHeight="1"/>
    <row r="4163" ht="24.95" customHeight="1"/>
    <row r="4164" ht="24.95" customHeight="1"/>
    <row r="4165" ht="24.95" customHeight="1"/>
    <row r="4166" ht="24.95" customHeight="1"/>
    <row r="4167" ht="24.95" customHeight="1"/>
    <row r="4168" ht="24.95" customHeight="1"/>
    <row r="4169" ht="24.95" customHeight="1"/>
    <row r="4170" ht="24.95" customHeight="1"/>
    <row r="4171" ht="24.95" customHeight="1"/>
    <row r="4172" ht="24.95" customHeight="1"/>
    <row r="4173" ht="24.95" customHeight="1"/>
    <row r="4174" ht="24.95" customHeight="1"/>
    <row r="4175" ht="24.95" customHeight="1"/>
    <row r="4176" ht="24.95" customHeight="1"/>
    <row r="4177" ht="24.95" customHeight="1"/>
    <row r="4178" ht="24.95" customHeight="1"/>
    <row r="4179" ht="24.95" customHeight="1"/>
    <row r="4180" ht="24.95" customHeight="1"/>
    <row r="4181" ht="24.95" customHeight="1"/>
    <row r="4182" ht="24.95" customHeight="1"/>
    <row r="4183" ht="24.95" customHeight="1"/>
    <row r="4184" ht="24.95" customHeight="1"/>
    <row r="4185" ht="24.95" customHeight="1"/>
    <row r="4186" ht="24.95" customHeight="1"/>
    <row r="4187" ht="24.95" customHeight="1"/>
    <row r="4188" ht="24.95" customHeight="1"/>
    <row r="4189" ht="24.95" customHeight="1"/>
    <row r="4190" ht="24.95" customHeight="1"/>
    <row r="4191" ht="24.95" customHeight="1"/>
    <row r="4192" ht="24.95" customHeight="1"/>
    <row r="4193" ht="24.95" customHeight="1"/>
    <row r="4194" ht="24.95" customHeight="1"/>
    <row r="4195" ht="24.95" customHeight="1"/>
    <row r="4196" ht="24.95" customHeight="1"/>
    <row r="4197" ht="24.95" customHeight="1"/>
    <row r="4198" ht="24.95" customHeight="1"/>
    <row r="4199" ht="24.95" customHeight="1"/>
    <row r="4200" ht="24.95" customHeight="1"/>
    <row r="4201" ht="24.95" customHeight="1"/>
    <row r="4202" ht="24.95" customHeight="1"/>
    <row r="4203" ht="24.95" customHeight="1"/>
    <row r="4204" ht="24.95" customHeight="1"/>
    <row r="4205" ht="24.95" customHeight="1"/>
    <row r="4206" ht="24.95" customHeight="1"/>
    <row r="4207" ht="24.95" customHeight="1"/>
    <row r="4208" ht="24.95" customHeight="1"/>
    <row r="4209" ht="24.95" customHeight="1"/>
    <row r="4210" ht="24.95" customHeight="1"/>
    <row r="4211" ht="24.95" customHeight="1"/>
    <row r="4212" ht="24.95" customHeight="1"/>
    <row r="4213" ht="24.95" customHeight="1"/>
    <row r="4214" ht="24.95" customHeight="1"/>
    <row r="4215" ht="24.95" customHeight="1"/>
    <row r="4216" ht="24.95" customHeight="1"/>
    <row r="4217" ht="24.95" customHeight="1"/>
    <row r="4218" ht="24.95" customHeight="1"/>
    <row r="4219" ht="24.95" customHeight="1"/>
    <row r="4220" ht="24.95" customHeight="1"/>
    <row r="4221" ht="24.95" customHeight="1"/>
    <row r="4222" ht="24.95" customHeight="1"/>
    <row r="4223" ht="24.95" customHeight="1"/>
    <row r="4224" ht="24.95" customHeight="1"/>
    <row r="4225" ht="24.95" customHeight="1"/>
    <row r="4226" ht="24.95" customHeight="1"/>
    <row r="4227" ht="24.95" customHeight="1"/>
    <row r="4228" ht="24.95" customHeight="1"/>
    <row r="4229" ht="24.95" customHeight="1"/>
    <row r="4230" ht="24.95" customHeight="1"/>
    <row r="4231" ht="24.95" customHeight="1"/>
    <row r="4232" ht="24.95" customHeight="1"/>
    <row r="4233" ht="24.95" customHeight="1"/>
    <row r="4234" ht="24.95" customHeight="1"/>
    <row r="4235" ht="24.95" customHeight="1"/>
    <row r="4236" ht="24.95" customHeight="1"/>
    <row r="4237" ht="24.95" customHeight="1"/>
    <row r="4238" ht="24.95" customHeight="1"/>
    <row r="4239" ht="24.95" customHeight="1"/>
    <row r="4240" ht="24.95" customHeight="1"/>
    <row r="4241" ht="24.95" customHeight="1"/>
    <row r="4242" ht="24.95" customHeight="1"/>
    <row r="4243" ht="24.95" customHeight="1"/>
    <row r="4244" ht="24.95" customHeight="1"/>
    <row r="4245" ht="24.95" customHeight="1"/>
    <row r="4246" ht="24.95" customHeight="1"/>
    <row r="4247" ht="24.95" customHeight="1"/>
    <row r="4248" ht="24.95" customHeight="1"/>
    <row r="4249" ht="24.95" customHeight="1"/>
    <row r="4250" ht="24.95" customHeight="1"/>
    <row r="4251" ht="24.95" customHeight="1"/>
    <row r="4252" ht="24.95" customHeight="1"/>
    <row r="4253" ht="24.95" customHeight="1"/>
    <row r="4254" ht="24.95" customHeight="1"/>
    <row r="4255" ht="24.95" customHeight="1"/>
    <row r="4256" ht="24.95" customHeight="1"/>
    <row r="4257" ht="24.95" customHeight="1"/>
    <row r="4258" ht="24.95" customHeight="1"/>
    <row r="4259" ht="24.95" customHeight="1"/>
    <row r="4260" ht="24.95" customHeight="1"/>
    <row r="4261" ht="24.95" customHeight="1"/>
    <row r="4262" ht="24.95" customHeight="1"/>
    <row r="4263" ht="24.95" customHeight="1"/>
    <row r="4264" ht="24.95" customHeight="1"/>
    <row r="4265" ht="24.95" customHeight="1"/>
    <row r="4266" ht="24.95" customHeight="1"/>
    <row r="4267" ht="24.95" customHeight="1"/>
    <row r="4268" ht="24.95" customHeight="1"/>
    <row r="4269" ht="24.95" customHeight="1"/>
    <row r="4270" ht="24.95" customHeight="1"/>
    <row r="4271" ht="24.95" customHeight="1"/>
    <row r="4272" ht="24.95" customHeight="1"/>
    <row r="4273" ht="24.95" customHeight="1"/>
    <row r="4274" ht="24.95" customHeight="1"/>
    <row r="4275" ht="24.95" customHeight="1"/>
    <row r="4276" ht="24.95" customHeight="1"/>
    <row r="4277" ht="24.95" customHeight="1"/>
    <row r="4278" ht="24.95" customHeight="1"/>
    <row r="4279" ht="24.95" customHeight="1"/>
    <row r="4280" ht="24.95" customHeight="1"/>
    <row r="4281" ht="24.95" customHeight="1"/>
    <row r="4282" ht="24.95" customHeight="1"/>
    <row r="4283" ht="24.95" customHeight="1"/>
    <row r="4284" ht="24.95" customHeight="1"/>
    <row r="4285" ht="24.95" customHeight="1"/>
    <row r="4286" ht="24.95" customHeight="1"/>
    <row r="4287" ht="24.95" customHeight="1"/>
    <row r="4288" ht="24.95" customHeight="1"/>
    <row r="4289" ht="24.95" customHeight="1"/>
    <row r="4290" ht="24.95" customHeight="1"/>
    <row r="4291" ht="24.95" customHeight="1"/>
    <row r="4292" ht="24.95" customHeight="1"/>
    <row r="4293" ht="24.95" customHeight="1"/>
    <row r="4294" ht="24.95" customHeight="1"/>
    <row r="4295" ht="24.95" customHeight="1"/>
    <row r="4296" ht="24.95" customHeight="1"/>
    <row r="4297" ht="24.95" customHeight="1"/>
    <row r="4298" ht="24.95" customHeight="1"/>
    <row r="4299" ht="24.95" customHeight="1"/>
    <row r="4300" ht="24.95" customHeight="1"/>
    <row r="4301" ht="24.95" customHeight="1"/>
    <row r="4302" ht="24.95" customHeight="1"/>
    <row r="4303" ht="24.95" customHeight="1"/>
    <row r="4304" ht="24.95" customHeight="1"/>
    <row r="4305" ht="24.95" customHeight="1"/>
    <row r="4306" ht="24.95" customHeight="1"/>
    <row r="4307" ht="24.95" customHeight="1"/>
    <row r="4308" ht="24.95" customHeight="1"/>
    <row r="4309" ht="24.95" customHeight="1"/>
    <row r="4310" ht="24.95" customHeight="1"/>
    <row r="4311" ht="24.95" customHeight="1"/>
    <row r="4312" ht="24.95" customHeight="1"/>
    <row r="4313" ht="24.95" customHeight="1"/>
    <row r="4314" ht="24.95" customHeight="1"/>
    <row r="4315" ht="24.95" customHeight="1"/>
    <row r="4316" ht="24.95" customHeight="1"/>
    <row r="4317" ht="24.95" customHeight="1"/>
    <row r="4318" ht="24.95" customHeight="1"/>
    <row r="4319" ht="24.95" customHeight="1"/>
    <row r="4320" ht="24.95" customHeight="1"/>
    <row r="4321" ht="24.95" customHeight="1"/>
    <row r="4322" ht="24.95" customHeight="1"/>
    <row r="4323" ht="24.95" customHeight="1"/>
    <row r="4324" ht="24.95" customHeight="1"/>
    <row r="4325" ht="24.95" customHeight="1"/>
    <row r="4326" ht="24.95" customHeight="1"/>
    <row r="4327" ht="24.95" customHeight="1"/>
    <row r="4328" ht="24.95" customHeight="1"/>
    <row r="4329" ht="24.95" customHeight="1"/>
    <row r="4330" ht="24.95" customHeight="1"/>
    <row r="4331" ht="24.95" customHeight="1"/>
    <row r="4332" ht="24.95" customHeight="1"/>
    <row r="4333" ht="24.95" customHeight="1"/>
    <row r="4334" ht="24.95" customHeight="1"/>
    <row r="4335" ht="24.95" customHeight="1"/>
    <row r="4336" ht="24.95" customHeight="1"/>
    <row r="4337" ht="24.95" customHeight="1"/>
    <row r="4338" ht="24.95" customHeight="1"/>
    <row r="4339" ht="24.95" customHeight="1"/>
    <row r="4340" ht="24.95" customHeight="1"/>
    <row r="4341" ht="24.95" customHeight="1"/>
    <row r="4342" ht="24.95" customHeight="1"/>
    <row r="4343" ht="24.95" customHeight="1"/>
    <row r="4344" ht="24.95" customHeight="1"/>
    <row r="4345" ht="24.95" customHeight="1"/>
    <row r="4346" ht="24.95" customHeight="1"/>
    <row r="4347" ht="24.95" customHeight="1"/>
    <row r="4348" ht="24.95" customHeight="1"/>
    <row r="4349" ht="24.95" customHeight="1"/>
    <row r="4350" ht="24.95" customHeight="1"/>
    <row r="4351" ht="24.95" customHeight="1"/>
    <row r="4352" ht="24.95" customHeight="1"/>
    <row r="4353" ht="24.95" customHeight="1"/>
    <row r="4354" ht="24.95" customHeight="1"/>
    <row r="4355" ht="24.95" customHeight="1"/>
    <row r="4356" ht="24.95" customHeight="1"/>
    <row r="4357" ht="24.95" customHeight="1"/>
    <row r="4358" ht="24.95" customHeight="1"/>
    <row r="4359" ht="24.95" customHeight="1"/>
    <row r="4360" ht="24.95" customHeight="1"/>
    <row r="4361" ht="24.95" customHeight="1"/>
    <row r="4362" ht="24.95" customHeight="1"/>
    <row r="4363" ht="24.95" customHeight="1"/>
    <row r="4364" ht="24.95" customHeight="1"/>
    <row r="4365" ht="24.95" customHeight="1"/>
    <row r="4366" ht="24.95" customHeight="1"/>
    <row r="4367" ht="24.95" customHeight="1"/>
    <row r="4368" ht="24.95" customHeight="1"/>
    <row r="4369" ht="24.95" customHeight="1"/>
    <row r="4370" ht="24.95" customHeight="1"/>
    <row r="4371" ht="24.95" customHeight="1"/>
    <row r="4372" ht="24.95" customHeight="1"/>
    <row r="4373" ht="24.95" customHeight="1"/>
    <row r="4374" ht="24.95" customHeight="1"/>
    <row r="4375" ht="24.95" customHeight="1"/>
    <row r="4376" ht="24.95" customHeight="1"/>
    <row r="4377" ht="24.95" customHeight="1"/>
    <row r="4378" ht="24.95" customHeight="1"/>
    <row r="4379" ht="24.95" customHeight="1"/>
    <row r="4380" ht="24.95" customHeight="1"/>
    <row r="4381" ht="24.95" customHeight="1"/>
    <row r="4382" ht="24.95" customHeight="1"/>
    <row r="4383" ht="24.95" customHeight="1"/>
    <row r="4384" ht="24.95" customHeight="1"/>
    <row r="4385" ht="24.95" customHeight="1"/>
    <row r="4386" ht="24.95" customHeight="1"/>
    <row r="4387" ht="24.95" customHeight="1"/>
    <row r="4388" ht="24.95" customHeight="1"/>
    <row r="4389" ht="24.95" customHeight="1"/>
    <row r="4390" ht="24.95" customHeight="1"/>
    <row r="4391" ht="24.95" customHeight="1"/>
    <row r="4392" ht="24.95" customHeight="1"/>
    <row r="4393" ht="24.95" customHeight="1"/>
    <row r="4394" ht="24.95" customHeight="1"/>
    <row r="4395" ht="24.95" customHeight="1"/>
    <row r="4396" ht="24.95" customHeight="1"/>
    <row r="4397" ht="24.95" customHeight="1"/>
    <row r="4398" ht="24.95" customHeight="1"/>
    <row r="4399" ht="24.95" customHeight="1"/>
    <row r="4400" ht="24.95" customHeight="1"/>
    <row r="4401" ht="24.95" customHeight="1"/>
    <row r="4402" ht="24.95" customHeight="1"/>
    <row r="4403" ht="24.95" customHeight="1"/>
    <row r="4404" ht="24.95" customHeight="1"/>
    <row r="4405" ht="24.95" customHeight="1"/>
    <row r="4406" ht="24.95" customHeight="1"/>
    <row r="4407" ht="24.95" customHeight="1"/>
    <row r="4408" ht="24.95" customHeight="1"/>
    <row r="4409" ht="24.95" customHeight="1"/>
    <row r="4410" ht="24.95" customHeight="1"/>
    <row r="4411" ht="24.95" customHeight="1"/>
    <row r="4412" ht="24.95" customHeight="1"/>
    <row r="4413" ht="24.95" customHeight="1"/>
    <row r="4414" ht="24.95" customHeight="1"/>
    <row r="4415" ht="24.95" customHeight="1"/>
    <row r="4416" ht="24.95" customHeight="1"/>
    <row r="4417" ht="24.95" customHeight="1"/>
    <row r="4418" ht="24.95" customHeight="1"/>
    <row r="4419" ht="24.95" customHeight="1"/>
    <row r="4420" ht="24.95" customHeight="1"/>
    <row r="4421" ht="24.95" customHeight="1"/>
    <row r="4422" ht="24.95" customHeight="1"/>
    <row r="4423" ht="24.95" customHeight="1"/>
    <row r="4424" ht="24.95" customHeight="1"/>
    <row r="4425" ht="24.95" customHeight="1"/>
    <row r="4426" ht="24.95" customHeight="1"/>
    <row r="4427" ht="24.95" customHeight="1"/>
    <row r="4428" ht="24.95" customHeight="1"/>
    <row r="4429" ht="24.95" customHeight="1"/>
    <row r="4430" ht="24.95" customHeight="1"/>
    <row r="4431" ht="24.95" customHeight="1"/>
    <row r="4432" ht="24.95" customHeight="1"/>
    <row r="4433" ht="24.95" customHeight="1"/>
    <row r="4434" ht="24.95" customHeight="1"/>
    <row r="4435" ht="24.95" customHeight="1"/>
    <row r="4436" ht="24.95" customHeight="1"/>
    <row r="4437" ht="24.95" customHeight="1"/>
    <row r="4438" ht="24.95" customHeight="1"/>
    <row r="4439" ht="24.95" customHeight="1"/>
    <row r="4440" ht="24.95" customHeight="1"/>
    <row r="4441" ht="24.95" customHeight="1"/>
    <row r="4442" ht="24.95" customHeight="1"/>
    <row r="4443" ht="24.95" customHeight="1"/>
    <row r="4444" ht="24.95" customHeight="1"/>
    <row r="4445" ht="24.95" customHeight="1"/>
    <row r="4446" ht="24.95" customHeight="1"/>
    <row r="4447" ht="24.95" customHeight="1"/>
    <row r="4448" ht="24.95" customHeight="1"/>
    <row r="4449" ht="24.95" customHeight="1"/>
    <row r="4450" ht="24.95" customHeight="1"/>
    <row r="4451" ht="24.95" customHeight="1"/>
    <row r="4452" ht="24.95" customHeight="1"/>
    <row r="4453" ht="24.95" customHeight="1"/>
    <row r="4454" ht="24.95" customHeight="1"/>
    <row r="4455" ht="24.95" customHeight="1"/>
    <row r="4456" ht="24.95" customHeight="1"/>
    <row r="4457" ht="24.95" customHeight="1"/>
    <row r="4458" ht="24.95" customHeight="1"/>
    <row r="4459" ht="24.95" customHeight="1"/>
    <row r="4460" ht="24.95" customHeight="1"/>
    <row r="4461" ht="24.95" customHeight="1"/>
    <row r="4462" ht="24.95" customHeight="1"/>
    <row r="4463" ht="24.95" customHeight="1"/>
    <row r="4464" ht="24.95" customHeight="1"/>
    <row r="4465" ht="24.95" customHeight="1"/>
    <row r="4466" ht="24.95" customHeight="1"/>
    <row r="4467" ht="24.95" customHeight="1"/>
    <row r="4468" ht="24.95" customHeight="1"/>
    <row r="4469" ht="24.95" customHeight="1"/>
    <row r="4470" ht="24.95" customHeight="1"/>
    <row r="4471" ht="24.95" customHeight="1"/>
    <row r="4472" ht="24.95" customHeight="1"/>
    <row r="4473" ht="24.95" customHeight="1"/>
    <row r="4474" ht="24.95" customHeight="1"/>
    <row r="4475" ht="24.95" customHeight="1"/>
    <row r="4476" ht="24.95" customHeight="1"/>
    <row r="4477" ht="24.95" customHeight="1"/>
    <row r="4478" ht="24.95" customHeight="1"/>
    <row r="4479" ht="24.95" customHeight="1"/>
    <row r="4480" ht="24.95" customHeight="1"/>
    <row r="4481" ht="24.95" customHeight="1"/>
    <row r="4482" ht="24.95" customHeight="1"/>
    <row r="4483" ht="24.95" customHeight="1"/>
    <row r="4484" ht="24.95" customHeight="1"/>
    <row r="4485" ht="24.95" customHeight="1"/>
    <row r="4486" ht="24.95" customHeight="1"/>
    <row r="4487" ht="24.95" customHeight="1"/>
    <row r="4488" ht="24.95" customHeight="1"/>
    <row r="4489" ht="24.95" customHeight="1"/>
    <row r="4490" ht="24.95" customHeight="1"/>
    <row r="4491" ht="24.95" customHeight="1"/>
    <row r="4492" ht="24.95" customHeight="1"/>
    <row r="4493" ht="24.95" customHeight="1"/>
    <row r="4494" ht="24.95" customHeight="1"/>
    <row r="4495" ht="24.95" customHeight="1"/>
    <row r="4496" ht="24.95" customHeight="1"/>
    <row r="4497" ht="24.95" customHeight="1"/>
    <row r="4498" ht="24.95" customHeight="1"/>
    <row r="4499" ht="24.95" customHeight="1"/>
    <row r="4500" ht="24.95" customHeight="1"/>
    <row r="4501" ht="24.95" customHeight="1"/>
    <row r="4502" ht="24.95" customHeight="1"/>
    <row r="4503" ht="24.95" customHeight="1"/>
    <row r="4504" ht="24.95" customHeight="1"/>
    <row r="4505" ht="24.95" customHeight="1"/>
    <row r="4506" ht="24.95" customHeight="1"/>
    <row r="4507" ht="24.95" customHeight="1"/>
    <row r="4508" ht="24.95" customHeight="1"/>
    <row r="4509" ht="24.95" customHeight="1"/>
    <row r="4510" ht="24.95" customHeight="1"/>
    <row r="4511" ht="24.95" customHeight="1"/>
    <row r="4512" ht="24.95" customHeight="1"/>
    <row r="4513" ht="24.95" customHeight="1"/>
    <row r="4514" ht="24.95" customHeight="1"/>
    <row r="4515" ht="24.95" customHeight="1"/>
    <row r="4516" ht="24.95" customHeight="1"/>
    <row r="4517" ht="24.95" customHeight="1"/>
    <row r="4518" ht="24.95" customHeight="1"/>
    <row r="4519" ht="24.95" customHeight="1"/>
    <row r="4520" ht="24.95" customHeight="1"/>
    <row r="4521" ht="24.95" customHeight="1"/>
    <row r="4522" ht="24.95" customHeight="1"/>
    <row r="4523" ht="24.95" customHeight="1"/>
    <row r="4524" ht="24.95" customHeight="1"/>
    <row r="4525" ht="24.95" customHeight="1"/>
    <row r="4526" ht="24.95" customHeight="1"/>
    <row r="4527" ht="24.95" customHeight="1"/>
    <row r="4528" ht="24.95" customHeight="1"/>
    <row r="4529" ht="24.95" customHeight="1"/>
    <row r="4530" ht="24.95" customHeight="1"/>
    <row r="4531" ht="24.95" customHeight="1"/>
    <row r="4532" ht="24.95" customHeight="1"/>
    <row r="4533" ht="24.95" customHeight="1"/>
    <row r="4534" ht="24.95" customHeight="1"/>
    <row r="4535" ht="24.95" customHeight="1"/>
    <row r="4536" ht="24.95" customHeight="1"/>
    <row r="4537" ht="24.95" customHeight="1"/>
    <row r="4538" ht="24.95" customHeight="1"/>
    <row r="4539" ht="24.95" customHeight="1"/>
    <row r="4540" ht="24.95" customHeight="1"/>
    <row r="4541" ht="24.95" customHeight="1"/>
    <row r="4542" ht="24.95" customHeight="1"/>
    <row r="4543" ht="24.95" customHeight="1"/>
    <row r="4544" ht="24.95" customHeight="1"/>
    <row r="4545" ht="24.95" customHeight="1"/>
    <row r="4546" ht="24.95" customHeight="1"/>
    <row r="4547" ht="24.95" customHeight="1"/>
    <row r="4548" ht="24.95" customHeight="1"/>
    <row r="4549" ht="24.95" customHeight="1"/>
    <row r="4550" ht="24.95" customHeight="1"/>
    <row r="4551" ht="24.95" customHeight="1"/>
    <row r="4552" ht="24.95" customHeight="1"/>
    <row r="4553" ht="24.95" customHeight="1"/>
    <row r="4554" ht="24.95" customHeight="1"/>
    <row r="4555" ht="24.95" customHeight="1"/>
    <row r="4556" ht="24.95" customHeight="1"/>
    <row r="4557" ht="24.95" customHeight="1"/>
    <row r="4558" ht="24.95" customHeight="1"/>
    <row r="4559" ht="24.95" customHeight="1"/>
    <row r="4560" ht="24.95" customHeight="1"/>
    <row r="4561" ht="24.95" customHeight="1"/>
    <row r="4562" ht="24.95" customHeight="1"/>
    <row r="4563" ht="24.95" customHeight="1"/>
    <row r="4564" ht="24.95" customHeight="1"/>
    <row r="4565" ht="24.95" customHeight="1"/>
    <row r="4566" ht="24.95" customHeight="1"/>
    <row r="4567" ht="24.95" customHeight="1"/>
    <row r="4568" ht="24.95" customHeight="1"/>
    <row r="4569" ht="24.95" customHeight="1"/>
    <row r="4570" ht="24.95" customHeight="1"/>
    <row r="4571" ht="24.95" customHeight="1"/>
    <row r="4572" ht="24.95" customHeight="1"/>
    <row r="4573" ht="24.95" customHeight="1"/>
    <row r="4574" ht="24.95" customHeight="1"/>
    <row r="4575" ht="24.95" customHeight="1"/>
    <row r="4576" ht="24.95" customHeight="1"/>
    <row r="4577" ht="24.95" customHeight="1"/>
    <row r="4578" ht="24.95" customHeight="1"/>
    <row r="4579" ht="24.95" customHeight="1"/>
    <row r="4580" ht="24.95" customHeight="1"/>
    <row r="4581" ht="24.95" customHeight="1"/>
    <row r="4582" ht="24.95" customHeight="1"/>
    <row r="4583" ht="24.95" customHeight="1"/>
    <row r="4584" ht="24.95" customHeight="1"/>
    <row r="4585" ht="24.95" customHeight="1"/>
    <row r="4586" ht="24.95" customHeight="1"/>
    <row r="4587" ht="24.95" customHeight="1"/>
    <row r="4588" ht="24.95" customHeight="1"/>
    <row r="4589" ht="24.95" customHeight="1"/>
    <row r="4590" ht="24.95" customHeight="1"/>
    <row r="4591" ht="24.95" customHeight="1"/>
    <row r="4592" ht="24.95" customHeight="1"/>
    <row r="4593" ht="24.95" customHeight="1"/>
    <row r="4594" ht="24.95" customHeight="1"/>
    <row r="4595" ht="24.95" customHeight="1"/>
    <row r="4596" ht="24.95" customHeight="1"/>
    <row r="4597" ht="24.95" customHeight="1"/>
    <row r="4598" ht="24.95" customHeight="1"/>
    <row r="4599" ht="24.95" customHeight="1"/>
    <row r="4600" ht="24.95" customHeight="1"/>
    <row r="4601" ht="24.95" customHeight="1"/>
    <row r="4602" ht="24.95" customHeight="1"/>
    <row r="4603" ht="24.95" customHeight="1"/>
    <row r="4604" ht="24.95" customHeight="1"/>
    <row r="4605" ht="24.95" customHeight="1"/>
    <row r="4606" ht="24.95" customHeight="1"/>
    <row r="4607" ht="24.95" customHeight="1"/>
    <row r="4608" ht="24.95" customHeight="1"/>
    <row r="4609" ht="24.95" customHeight="1"/>
    <row r="4610" ht="24.95" customHeight="1"/>
    <row r="4611" ht="24.95" customHeight="1"/>
    <row r="4612" ht="24.95" customHeight="1"/>
    <row r="4613" ht="24.95" customHeight="1"/>
    <row r="4614" ht="24.95" customHeight="1"/>
    <row r="4615" ht="24.95" customHeight="1"/>
    <row r="4616" ht="24.95" customHeight="1"/>
    <row r="4617" ht="24.95" customHeight="1"/>
    <row r="4618" ht="24.95" customHeight="1"/>
    <row r="4619" ht="24.95" customHeight="1"/>
    <row r="4620" ht="24.95" customHeight="1"/>
    <row r="4621" ht="24.95" customHeight="1"/>
    <row r="4622" ht="24.95" customHeight="1"/>
    <row r="4623" ht="24.95" customHeight="1"/>
    <row r="4624" ht="24.95" customHeight="1"/>
    <row r="4625" ht="24.95" customHeight="1"/>
    <row r="4626" ht="24.95" customHeight="1"/>
    <row r="4627" ht="24.95" customHeight="1"/>
    <row r="4628" ht="24.95" customHeight="1"/>
    <row r="4629" ht="24.95" customHeight="1"/>
    <row r="4630" ht="24.95" customHeight="1"/>
    <row r="4631" ht="24.95" customHeight="1"/>
    <row r="4632" ht="24.95" customHeight="1"/>
    <row r="4633" ht="24.95" customHeight="1"/>
    <row r="4634" ht="24.95" customHeight="1"/>
    <row r="4635" ht="24.95" customHeight="1"/>
    <row r="4636" ht="24.95" customHeight="1"/>
    <row r="4637" ht="24.95" customHeight="1"/>
    <row r="4638" ht="24.95" customHeight="1"/>
    <row r="4639" ht="24.95" customHeight="1"/>
    <row r="4640" ht="24.95" customHeight="1"/>
    <row r="4641" ht="24.95" customHeight="1"/>
    <row r="4642" ht="24.95" customHeight="1"/>
    <row r="4643" ht="24.95" customHeight="1"/>
    <row r="4644" ht="24.95" customHeight="1"/>
    <row r="4645" ht="24.95" customHeight="1"/>
    <row r="4646" ht="24.95" customHeight="1"/>
    <row r="4647" ht="24.95" customHeight="1"/>
    <row r="4648" ht="24.95" customHeight="1"/>
    <row r="4649" ht="24.95" customHeight="1"/>
    <row r="4650" ht="24.95" customHeight="1"/>
    <row r="4651" ht="24.95" customHeight="1"/>
    <row r="4652" ht="24.95" customHeight="1"/>
    <row r="4653" ht="24.95" customHeight="1"/>
    <row r="4654" ht="24.95" customHeight="1"/>
    <row r="4655" ht="24.95" customHeight="1"/>
    <row r="4656" ht="24.95" customHeight="1"/>
    <row r="4657" ht="24.95" customHeight="1"/>
    <row r="4658" ht="24.95" customHeight="1"/>
    <row r="4659" ht="24.95" customHeight="1"/>
    <row r="4660" ht="24.95" customHeight="1"/>
    <row r="4661" ht="24.95" customHeight="1"/>
    <row r="4662" ht="24.95" customHeight="1"/>
    <row r="4663" ht="24.95" customHeight="1"/>
    <row r="4664" ht="24.95" customHeight="1"/>
    <row r="4665" ht="24.95" customHeight="1"/>
    <row r="4666" ht="24.95" customHeight="1"/>
    <row r="4667" ht="24.95" customHeight="1"/>
    <row r="4668" ht="24.95" customHeight="1"/>
    <row r="4669" ht="24.95" customHeight="1"/>
    <row r="4670" ht="24.95" customHeight="1"/>
    <row r="4671" ht="24.95" customHeight="1"/>
    <row r="4672" ht="24.95" customHeight="1"/>
    <row r="4673" ht="24.95" customHeight="1"/>
    <row r="4674" ht="24.95" customHeight="1"/>
    <row r="4675" ht="24.95" customHeight="1"/>
    <row r="4676" ht="24.95" customHeight="1"/>
    <row r="4677" ht="24.95" customHeight="1"/>
    <row r="4678" ht="24.95" customHeight="1"/>
    <row r="4679" ht="24.95" customHeight="1"/>
    <row r="4680" ht="24.95" customHeight="1"/>
    <row r="4681" ht="24.95" customHeight="1"/>
    <row r="4682" ht="24.95" customHeight="1"/>
    <row r="4683" ht="24.95" customHeight="1"/>
    <row r="4684" ht="24.95" customHeight="1"/>
    <row r="4685" ht="24.95" customHeight="1"/>
    <row r="4686" ht="24.95" customHeight="1"/>
    <row r="4687" ht="24.95" customHeight="1"/>
    <row r="4688" ht="24.95" customHeight="1"/>
    <row r="4689" ht="24.95" customHeight="1"/>
    <row r="4690" ht="24.95" customHeight="1"/>
    <row r="4691" ht="24.95" customHeight="1"/>
    <row r="4692" ht="24.95" customHeight="1"/>
    <row r="4693" ht="24.95" customHeight="1"/>
    <row r="4694" ht="24.95" customHeight="1"/>
    <row r="4695" ht="24.95" customHeight="1"/>
    <row r="4696" ht="24.95" customHeight="1"/>
    <row r="4697" ht="24.95" customHeight="1"/>
    <row r="4698" ht="24.95" customHeight="1"/>
    <row r="4699" ht="24.95" customHeight="1"/>
    <row r="4700" ht="24.95" customHeight="1"/>
    <row r="4701" ht="24.95" customHeight="1"/>
    <row r="4702" ht="24.95" customHeight="1"/>
    <row r="4703" ht="24.95" customHeight="1"/>
    <row r="4704" ht="24.95" customHeight="1"/>
    <row r="4705" ht="24.95" customHeight="1"/>
    <row r="4706" ht="24.95" customHeight="1"/>
    <row r="4707" ht="24.95" customHeight="1"/>
    <row r="4708" ht="24.95" customHeight="1"/>
    <row r="4709" ht="24.95" customHeight="1"/>
    <row r="4710" ht="24.95" customHeight="1"/>
    <row r="4711" ht="24.95" customHeight="1"/>
    <row r="4712" ht="24.95" customHeight="1"/>
    <row r="4713" ht="24.95" customHeight="1"/>
    <row r="4714" ht="24.95" customHeight="1"/>
    <row r="4715" ht="24.95" customHeight="1"/>
    <row r="4716" ht="24.95" customHeight="1"/>
    <row r="4717" ht="24.95" customHeight="1"/>
    <row r="4718" ht="24.95" customHeight="1"/>
    <row r="4719" ht="24.95" customHeight="1"/>
    <row r="4720" ht="24.95" customHeight="1"/>
    <row r="4721" ht="24.95" customHeight="1"/>
    <row r="4722" ht="24.95" customHeight="1"/>
    <row r="4723" ht="24.95" customHeight="1"/>
    <row r="4724" ht="24.95" customHeight="1"/>
    <row r="4725" ht="24.95" customHeight="1"/>
    <row r="4726" ht="24.95" customHeight="1"/>
    <row r="4727" ht="24.95" customHeight="1"/>
    <row r="4728" ht="24.95" customHeight="1"/>
    <row r="4729" ht="24.95" customHeight="1"/>
    <row r="4730" ht="24.95" customHeight="1"/>
    <row r="4731" ht="24.95" customHeight="1"/>
    <row r="4732" ht="24.95" customHeight="1"/>
    <row r="4733" ht="24.95" customHeight="1"/>
    <row r="4734" ht="24.95" customHeight="1"/>
    <row r="4735" ht="24.95" customHeight="1"/>
    <row r="4736" ht="24.95" customHeight="1"/>
    <row r="4737" ht="24.95" customHeight="1"/>
    <row r="4738" ht="24.95" customHeight="1"/>
    <row r="4739" ht="24.95" customHeight="1"/>
    <row r="4740" ht="24.95" customHeight="1"/>
    <row r="4741" ht="24.95" customHeight="1"/>
    <row r="4742" ht="24.95" customHeight="1"/>
    <row r="4743" ht="24.95" customHeight="1"/>
    <row r="4744" ht="24.95" customHeight="1"/>
    <row r="4745" ht="24.95" customHeight="1"/>
    <row r="4746" ht="24.95" customHeight="1"/>
    <row r="4747" ht="24.95" customHeight="1"/>
    <row r="4748" ht="24.95" customHeight="1"/>
    <row r="4749" ht="24.95" customHeight="1"/>
    <row r="4750" ht="24.95" customHeight="1"/>
    <row r="4751" ht="24.95" customHeight="1"/>
    <row r="4752" ht="24.95" customHeight="1"/>
    <row r="4753" ht="24.95" customHeight="1"/>
    <row r="4754" ht="24.95" customHeight="1"/>
    <row r="4755" ht="24.95" customHeight="1"/>
    <row r="4756" ht="24.95" customHeight="1"/>
    <row r="4757" ht="24.95" customHeight="1"/>
    <row r="4758" ht="24.95" customHeight="1"/>
    <row r="4759" ht="24.95" customHeight="1"/>
    <row r="4760" ht="24.95" customHeight="1"/>
    <row r="4761" ht="24.95" customHeight="1"/>
    <row r="4762" ht="24.95" customHeight="1"/>
    <row r="4763" ht="24.95" customHeight="1"/>
    <row r="4764" ht="24.95" customHeight="1"/>
    <row r="4765" ht="24.95" customHeight="1"/>
    <row r="4766" ht="24.95" customHeight="1"/>
    <row r="4767" ht="24.95" customHeight="1"/>
    <row r="4768" ht="24.95" customHeight="1"/>
    <row r="4769" ht="24.95" customHeight="1"/>
    <row r="4770" ht="24.95" customHeight="1"/>
    <row r="4771" ht="24.95" customHeight="1"/>
    <row r="4772" ht="24.95" customHeight="1"/>
    <row r="4773" ht="24.95" customHeight="1"/>
    <row r="4774" ht="24.95" customHeight="1"/>
    <row r="4775" ht="24.95" customHeight="1"/>
    <row r="4776" ht="24.95" customHeight="1"/>
    <row r="4777" ht="24.95" customHeight="1"/>
    <row r="4778" ht="24.95" customHeight="1"/>
    <row r="4779" ht="24.95" customHeight="1"/>
    <row r="4780" ht="24.95" customHeight="1"/>
    <row r="4781" ht="24.95" customHeight="1"/>
    <row r="4782" ht="24.95" customHeight="1"/>
    <row r="4783" ht="24.95" customHeight="1"/>
    <row r="4784" ht="24.95" customHeight="1"/>
    <row r="4785" ht="24.95" customHeight="1"/>
    <row r="4786" ht="24.95" customHeight="1"/>
    <row r="4787" ht="24.95" customHeight="1"/>
    <row r="4788" ht="24.95" customHeight="1"/>
    <row r="4789" ht="24.95" customHeight="1"/>
    <row r="4790" ht="24.95" customHeight="1"/>
    <row r="4791" ht="24.95" customHeight="1"/>
    <row r="4792" ht="24.95" customHeight="1"/>
    <row r="4793" ht="24.95" customHeight="1"/>
    <row r="4794" ht="24.95" customHeight="1"/>
    <row r="4795" ht="24.95" customHeight="1"/>
    <row r="4796" ht="24.95" customHeight="1"/>
    <row r="4797" ht="24.95" customHeight="1"/>
    <row r="4798" ht="24.95" customHeight="1"/>
    <row r="4799" ht="24.95" customHeight="1"/>
    <row r="4800" ht="24.95" customHeight="1"/>
    <row r="4801" ht="24.95" customHeight="1"/>
    <row r="4802" ht="24.95" customHeight="1"/>
    <row r="4803" ht="24.95" customHeight="1"/>
    <row r="4804" ht="24.95" customHeight="1"/>
    <row r="4805" ht="24.95" customHeight="1"/>
    <row r="4806" ht="24.95" customHeight="1"/>
    <row r="4807" ht="24.95" customHeight="1"/>
    <row r="4808" ht="24.95" customHeight="1"/>
    <row r="4809" ht="24.95" customHeight="1"/>
    <row r="4810" ht="24.95" customHeight="1"/>
    <row r="4811" ht="24.95" customHeight="1"/>
    <row r="4812" ht="24.95" customHeight="1"/>
    <row r="4813" ht="24.95" customHeight="1"/>
    <row r="4814" ht="24.95" customHeight="1"/>
    <row r="4815" ht="24.95" customHeight="1"/>
    <row r="4816" ht="24.95" customHeight="1"/>
    <row r="4817" ht="24.95" customHeight="1"/>
    <row r="4818" ht="24.95" customHeight="1"/>
    <row r="4819" ht="24.95" customHeight="1"/>
    <row r="4820" ht="24.95" customHeight="1"/>
    <row r="4821" ht="24.95" customHeight="1"/>
    <row r="4822" ht="24.95" customHeight="1"/>
    <row r="4823" ht="24.95" customHeight="1"/>
    <row r="4824" ht="24.95" customHeight="1"/>
    <row r="4825" ht="24.95" customHeight="1"/>
    <row r="4826" ht="24.95" customHeight="1"/>
    <row r="4827" ht="24.95" customHeight="1"/>
    <row r="4828" ht="24.95" customHeight="1"/>
    <row r="4829" ht="24.95" customHeight="1"/>
    <row r="4830" ht="24.95" customHeight="1"/>
    <row r="4831" ht="24.95" customHeight="1"/>
    <row r="4832" ht="24.95" customHeight="1"/>
    <row r="4833" ht="24.95" customHeight="1"/>
    <row r="4834" ht="24.95" customHeight="1"/>
    <row r="4835" ht="24.95" customHeight="1"/>
    <row r="4836" ht="24.95" customHeight="1"/>
    <row r="4837" ht="24.95" customHeight="1"/>
    <row r="4838" ht="24.95" customHeight="1"/>
    <row r="4839" ht="24.95" customHeight="1"/>
    <row r="4840" ht="24.95" customHeight="1"/>
    <row r="4841" ht="24.95" customHeight="1"/>
    <row r="4842" ht="24.95" customHeight="1"/>
    <row r="4843" ht="24.95" customHeight="1"/>
    <row r="4844" ht="24.95" customHeight="1"/>
    <row r="4845" ht="24.95" customHeight="1"/>
    <row r="4846" ht="24.95" customHeight="1"/>
    <row r="4847" ht="24.95" customHeight="1"/>
    <row r="4848" ht="24.95" customHeight="1"/>
    <row r="4849" ht="24.95" customHeight="1"/>
    <row r="4850" ht="24.95" customHeight="1"/>
    <row r="4851" ht="24.95" customHeight="1"/>
    <row r="4852" ht="24.95" customHeight="1"/>
    <row r="4853" ht="24.95" customHeight="1"/>
    <row r="4854" ht="24.95" customHeight="1"/>
    <row r="4855" ht="24.95" customHeight="1"/>
    <row r="4856" ht="24.95" customHeight="1"/>
    <row r="4857" ht="24.95" customHeight="1"/>
    <row r="4858" ht="24.95" customHeight="1"/>
    <row r="4859" ht="24.95" customHeight="1"/>
    <row r="4860" ht="24.95" customHeight="1"/>
    <row r="4861" ht="24.95" customHeight="1"/>
    <row r="4862" ht="24.95" customHeight="1"/>
    <row r="4863" ht="24.95" customHeight="1"/>
    <row r="4864" ht="24.95" customHeight="1"/>
    <row r="4865" ht="24.95" customHeight="1"/>
    <row r="4866" ht="24.95" customHeight="1"/>
    <row r="4867" ht="24.95" customHeight="1"/>
    <row r="4868" ht="24.95" customHeight="1"/>
    <row r="4869" ht="24.95" customHeight="1"/>
    <row r="4870" ht="24.95" customHeight="1"/>
    <row r="4871" ht="24.95" customHeight="1"/>
    <row r="4872" ht="24.95" customHeight="1"/>
    <row r="4873" ht="24.95" customHeight="1"/>
    <row r="4874" ht="24.95" customHeight="1"/>
    <row r="4875" ht="24.95" customHeight="1"/>
    <row r="4876" ht="24.95" customHeight="1"/>
    <row r="4877" ht="24.95" customHeight="1"/>
    <row r="4878" ht="24.95" customHeight="1"/>
    <row r="4879" ht="24.95" customHeight="1"/>
    <row r="4880" ht="24.95" customHeight="1"/>
    <row r="4881" ht="24.95" customHeight="1"/>
    <row r="4882" ht="24.95" customHeight="1"/>
    <row r="4883" ht="24.95" customHeight="1"/>
    <row r="4884" ht="24.95" customHeight="1"/>
    <row r="4885" ht="24.95" customHeight="1"/>
    <row r="4886" ht="24.95" customHeight="1"/>
    <row r="4887" ht="24.95" customHeight="1"/>
    <row r="4888" ht="24.95" customHeight="1"/>
    <row r="4889" ht="24.95" customHeight="1"/>
    <row r="4890" ht="24.95" customHeight="1"/>
    <row r="4891" ht="24.95" customHeight="1"/>
    <row r="4892" ht="24.95" customHeight="1"/>
    <row r="4893" ht="24.95" customHeight="1"/>
    <row r="4894" ht="24.95" customHeight="1"/>
    <row r="4895" ht="24.95" customHeight="1"/>
    <row r="4896" ht="24.95" customHeight="1"/>
    <row r="4897" ht="24.95" customHeight="1"/>
    <row r="4898" ht="24.95" customHeight="1"/>
    <row r="4899" ht="24.95" customHeight="1"/>
    <row r="4900" ht="24.95" customHeight="1"/>
    <row r="4901" ht="24.95" customHeight="1"/>
    <row r="4902" ht="24.95" customHeight="1"/>
    <row r="4903" ht="24.95" customHeight="1"/>
    <row r="4904" ht="24.95" customHeight="1"/>
    <row r="4905" ht="24.95" customHeight="1"/>
    <row r="4906" ht="24.95" customHeight="1"/>
    <row r="4907" ht="24.95" customHeight="1"/>
    <row r="4908" ht="24.95" customHeight="1"/>
    <row r="4909" ht="24.95" customHeight="1"/>
    <row r="4910" ht="24.95" customHeight="1"/>
    <row r="4911" ht="24.95" customHeight="1"/>
    <row r="4912" ht="24.95" customHeight="1"/>
    <row r="4913" ht="24.95" customHeight="1"/>
    <row r="4914" ht="24.95" customHeight="1"/>
    <row r="4915" ht="24.95" customHeight="1"/>
    <row r="4916" ht="24.95" customHeight="1"/>
    <row r="4917" ht="24.95" customHeight="1"/>
    <row r="4918" ht="24.95" customHeight="1"/>
    <row r="4919" ht="24.95" customHeight="1"/>
    <row r="4920" ht="24.95" customHeight="1"/>
    <row r="4921" ht="24.95" customHeight="1"/>
    <row r="4922" ht="24.95" customHeight="1"/>
    <row r="4923" ht="24.95" customHeight="1"/>
    <row r="4924" ht="24.95" customHeight="1"/>
    <row r="4925" ht="24.95" customHeight="1"/>
    <row r="4926" ht="24.95" customHeight="1"/>
    <row r="4927" ht="24.95" customHeight="1"/>
    <row r="4928" ht="24.95" customHeight="1"/>
    <row r="4929" ht="24.95" customHeight="1"/>
    <row r="4930" ht="24.95" customHeight="1"/>
    <row r="4931" ht="24.95" customHeight="1"/>
    <row r="4932" ht="24.95" customHeight="1"/>
    <row r="4933" ht="24.95" customHeight="1"/>
    <row r="4934" ht="24.95" customHeight="1"/>
    <row r="4935" ht="24.95" customHeight="1"/>
    <row r="4936" ht="24.95" customHeight="1"/>
    <row r="4937" ht="24.95" customHeight="1"/>
    <row r="4938" ht="24.95" customHeight="1"/>
    <row r="4939" ht="24.95" customHeight="1"/>
    <row r="4940" ht="24.95" customHeight="1"/>
    <row r="4941" ht="24.95" customHeight="1"/>
    <row r="4942" ht="24.95" customHeight="1"/>
    <row r="4943" ht="24.95" customHeight="1"/>
    <row r="4944" ht="24.95" customHeight="1"/>
    <row r="4945" ht="24.95" customHeight="1"/>
    <row r="4946" ht="24.95" customHeight="1"/>
    <row r="4947" ht="24.95" customHeight="1"/>
    <row r="4948" ht="24.95" customHeight="1"/>
    <row r="4949" ht="24.95" customHeight="1"/>
    <row r="4950" ht="24.95" customHeight="1"/>
    <row r="4951" ht="24.95" customHeight="1"/>
    <row r="4952" ht="24.95" customHeight="1"/>
    <row r="4953" ht="24.95" customHeight="1"/>
    <row r="4954" ht="24.95" customHeight="1"/>
    <row r="4955" ht="24.95" customHeight="1"/>
    <row r="4956" ht="24.95" customHeight="1"/>
    <row r="4957" ht="24.95" customHeight="1"/>
    <row r="4958" ht="24.95" customHeight="1"/>
    <row r="4959" ht="24.95" customHeight="1"/>
    <row r="4960" ht="24.95" customHeight="1"/>
    <row r="4961" ht="24.95" customHeight="1"/>
    <row r="4962" ht="24.95" customHeight="1"/>
    <row r="4963" ht="24.95" customHeight="1"/>
    <row r="4964" ht="24.95" customHeight="1"/>
    <row r="4965" ht="24.95" customHeight="1"/>
    <row r="4966" ht="24.95" customHeight="1"/>
    <row r="4967" ht="24.95" customHeight="1"/>
    <row r="4968" ht="24.95" customHeight="1"/>
    <row r="4969" ht="24.95" customHeight="1"/>
    <row r="4970" ht="24.95" customHeight="1"/>
    <row r="4971" ht="24.95" customHeight="1"/>
    <row r="4972" ht="24.95" customHeight="1"/>
    <row r="4973" ht="24.95" customHeight="1"/>
    <row r="4974" ht="24.95" customHeight="1"/>
    <row r="4975" ht="24.95" customHeight="1"/>
    <row r="4976" ht="24.95" customHeight="1"/>
    <row r="4977" ht="24.95" customHeight="1"/>
    <row r="4978" ht="24.95" customHeight="1"/>
    <row r="4979" ht="24.95" customHeight="1"/>
    <row r="4980" ht="24.95" customHeight="1"/>
    <row r="4981" ht="24.95" customHeight="1"/>
    <row r="4982" ht="24.95" customHeight="1"/>
    <row r="4983" ht="24.95" customHeight="1"/>
    <row r="4984" ht="24.95" customHeight="1"/>
    <row r="4985" ht="24.95" customHeight="1"/>
    <row r="4986" ht="24.95" customHeight="1"/>
    <row r="4987" ht="24.95" customHeight="1"/>
    <row r="4988" ht="24.95" customHeight="1"/>
    <row r="4989" ht="24.95" customHeight="1"/>
    <row r="4990" ht="24.95" customHeight="1"/>
    <row r="4991" ht="24.95" customHeight="1"/>
    <row r="4992" ht="24.95" customHeight="1"/>
    <row r="4993" ht="24.95" customHeight="1"/>
    <row r="4994" ht="24.95" customHeight="1"/>
    <row r="4995" ht="24.95" customHeight="1"/>
    <row r="4996" ht="24.95" customHeight="1"/>
    <row r="4997" ht="24.95" customHeight="1"/>
    <row r="4998" ht="24.95" customHeight="1"/>
    <row r="4999" ht="24.95" customHeight="1"/>
    <row r="5000" ht="24.95" customHeight="1"/>
    <row r="5001" ht="24.95" customHeight="1"/>
    <row r="5002" ht="24.95" customHeight="1"/>
    <row r="5003" ht="24.95" customHeight="1"/>
    <row r="5004" ht="24.95" customHeight="1"/>
    <row r="5005" ht="24.95" customHeight="1"/>
    <row r="5006" ht="24.95" customHeight="1"/>
    <row r="5007" ht="24.95" customHeight="1"/>
    <row r="5008" ht="24.95" customHeight="1"/>
    <row r="5009" ht="24.95" customHeight="1"/>
    <row r="5010" ht="24.95" customHeight="1"/>
    <row r="5011" ht="24.95" customHeight="1"/>
    <row r="5012" ht="24.95" customHeight="1"/>
    <row r="5013" ht="24.95" customHeight="1"/>
    <row r="5014" ht="24.95" customHeight="1"/>
    <row r="5015" ht="24.95" customHeight="1"/>
    <row r="5016" ht="24.95" customHeight="1"/>
    <row r="5017" ht="24.95" customHeight="1"/>
    <row r="5018" ht="24.95" customHeight="1"/>
    <row r="5019" ht="24.95" customHeight="1"/>
    <row r="5020" ht="24.95" customHeight="1"/>
    <row r="5021" ht="24.95" customHeight="1"/>
    <row r="5022" ht="24.95" customHeight="1"/>
    <row r="5023" ht="24.95" customHeight="1"/>
    <row r="5024" ht="24.95" customHeight="1"/>
    <row r="5025" ht="24.95" customHeight="1"/>
    <row r="5026" ht="24.95" customHeight="1"/>
    <row r="5027" ht="24.95" customHeight="1"/>
    <row r="5028" ht="24.95" customHeight="1"/>
    <row r="5029" ht="24.95" customHeight="1"/>
    <row r="5030" ht="24.95" customHeight="1"/>
    <row r="5031" ht="24.95" customHeight="1"/>
    <row r="5032" ht="24.95" customHeight="1"/>
    <row r="5033" ht="24.95" customHeight="1"/>
    <row r="5034" ht="24.95" customHeight="1"/>
    <row r="5035" ht="24.95" customHeight="1"/>
    <row r="5036" ht="24.95" customHeight="1"/>
    <row r="5037" ht="24.95" customHeight="1"/>
    <row r="5038" ht="24.95" customHeight="1"/>
    <row r="5039" ht="24.95" customHeight="1"/>
    <row r="5040" ht="24.95" customHeight="1"/>
    <row r="5041" ht="24.95" customHeight="1"/>
    <row r="5042" ht="24.95" customHeight="1"/>
    <row r="5043" ht="24.95" customHeight="1"/>
    <row r="5044" ht="24.95" customHeight="1"/>
    <row r="5045" ht="24.95" customHeight="1"/>
    <row r="5046" ht="24.95" customHeight="1"/>
    <row r="5047" ht="24.95" customHeight="1"/>
    <row r="5048" ht="24.95" customHeight="1"/>
    <row r="5049" ht="24.95" customHeight="1"/>
    <row r="5050" ht="24.95" customHeight="1"/>
    <row r="5051" ht="24.95" customHeight="1"/>
    <row r="5052" ht="24.95" customHeight="1"/>
    <row r="5053" ht="24.95" customHeight="1"/>
    <row r="5054" ht="24.95" customHeight="1"/>
    <row r="5055" ht="24.95" customHeight="1"/>
    <row r="5056" ht="24.95" customHeight="1"/>
    <row r="5057" ht="24.95" customHeight="1"/>
    <row r="5058" ht="24.95" customHeight="1"/>
    <row r="5059" ht="24.95" customHeight="1"/>
    <row r="5060" ht="24.95" customHeight="1"/>
    <row r="5061" ht="24.95" customHeight="1"/>
    <row r="5062" ht="24.95" customHeight="1"/>
    <row r="5063" ht="24.95" customHeight="1"/>
    <row r="5064" ht="24.95" customHeight="1"/>
    <row r="5065" ht="24.95" customHeight="1"/>
    <row r="5066" ht="24.95" customHeight="1"/>
    <row r="5067" ht="24.95" customHeight="1"/>
    <row r="5068" ht="24.95" customHeight="1"/>
    <row r="5069" ht="24.95" customHeight="1"/>
    <row r="5070" ht="24.95" customHeight="1"/>
    <row r="5071" ht="24.95" customHeight="1"/>
    <row r="5072" ht="24.95" customHeight="1"/>
    <row r="5073" ht="24.95" customHeight="1"/>
    <row r="5074" ht="24.95" customHeight="1"/>
    <row r="5075" ht="24.95" customHeight="1"/>
    <row r="5076" ht="24.95" customHeight="1"/>
    <row r="5077" ht="24.95" customHeight="1"/>
    <row r="5078" ht="24.95" customHeight="1"/>
    <row r="5079" ht="24.95" customHeight="1"/>
    <row r="5080" ht="24.95" customHeight="1"/>
    <row r="5081" ht="24.95" customHeight="1"/>
    <row r="5082" ht="24.95" customHeight="1"/>
    <row r="5083" ht="24.95" customHeight="1"/>
    <row r="5084" ht="24.95" customHeight="1"/>
    <row r="5085" ht="24.95" customHeight="1"/>
    <row r="5086" ht="24.95" customHeight="1"/>
    <row r="5087" ht="24.95" customHeight="1"/>
    <row r="5088" ht="24.95" customHeight="1"/>
    <row r="5089" ht="24.95" customHeight="1"/>
    <row r="5090" ht="24.95" customHeight="1"/>
    <row r="5091" ht="24.95" customHeight="1"/>
    <row r="5092" ht="24.95" customHeight="1"/>
    <row r="5093" ht="24.95" customHeight="1"/>
    <row r="5094" ht="24.95" customHeight="1"/>
    <row r="5095" ht="24.95" customHeight="1"/>
    <row r="5096" ht="24.95" customHeight="1"/>
    <row r="5097" ht="24.95" customHeight="1"/>
    <row r="5098" ht="24.95" customHeight="1"/>
    <row r="5099" ht="24.95" customHeight="1"/>
    <row r="5100" ht="24.95" customHeight="1"/>
    <row r="5101" ht="24.95" customHeight="1"/>
    <row r="5102" ht="24.95" customHeight="1"/>
    <row r="5103" ht="24.95" customHeight="1"/>
    <row r="5104" ht="24.95" customHeight="1"/>
    <row r="5105" ht="24.95" customHeight="1"/>
    <row r="5106" ht="24.95" customHeight="1"/>
    <row r="5107" ht="24.95" customHeight="1"/>
    <row r="5108" ht="24.95" customHeight="1"/>
    <row r="5109" ht="24.95" customHeight="1"/>
    <row r="5110" ht="24.95" customHeight="1"/>
    <row r="5111" ht="24.95" customHeight="1"/>
    <row r="5112" ht="24.95" customHeight="1"/>
    <row r="5113" ht="24.95" customHeight="1"/>
    <row r="5114" ht="24.95" customHeight="1"/>
    <row r="5115" ht="24.95" customHeight="1"/>
    <row r="5116" ht="24.95" customHeight="1"/>
    <row r="5117" ht="24.95" customHeight="1"/>
    <row r="5118" ht="24.95" customHeight="1"/>
    <row r="5119" ht="24.95" customHeight="1"/>
    <row r="5120" ht="24.95" customHeight="1"/>
    <row r="5121" ht="24.95" customHeight="1"/>
    <row r="5122" ht="24.95" customHeight="1"/>
    <row r="5123" ht="24.95" customHeight="1"/>
    <row r="5124" ht="24.95" customHeight="1"/>
    <row r="5125" ht="24.95" customHeight="1"/>
    <row r="5126" ht="24.95" customHeight="1"/>
    <row r="5127" ht="24.95" customHeight="1"/>
    <row r="5128" ht="24.95" customHeight="1"/>
    <row r="5129" ht="24.95" customHeight="1"/>
    <row r="5130" ht="24.95" customHeight="1"/>
    <row r="5131" ht="24.95" customHeight="1"/>
    <row r="5132" ht="24.95" customHeight="1"/>
    <row r="5133" ht="24.95" customHeight="1"/>
    <row r="5134" ht="24.95" customHeight="1"/>
    <row r="5135" ht="24.95" customHeight="1"/>
    <row r="5136" ht="24.95" customHeight="1"/>
    <row r="5137" ht="24.95" customHeight="1"/>
    <row r="5138" ht="24.95" customHeight="1"/>
    <row r="5139" ht="24.95" customHeight="1"/>
    <row r="5140" ht="24.95" customHeight="1"/>
    <row r="5141" ht="24.95" customHeight="1"/>
    <row r="5142" ht="24.95" customHeight="1"/>
    <row r="5143" ht="24.95" customHeight="1"/>
    <row r="5144" ht="24.95" customHeight="1"/>
    <row r="5145" ht="24.95" customHeight="1"/>
    <row r="5146" ht="24.95" customHeight="1"/>
    <row r="5147" ht="24.95" customHeight="1"/>
    <row r="5148" ht="24.95" customHeight="1"/>
    <row r="5149" ht="24.95" customHeight="1"/>
    <row r="5150" ht="24.95" customHeight="1"/>
    <row r="5151" ht="24.95" customHeight="1"/>
    <row r="5152" ht="24.95" customHeight="1"/>
    <row r="5153" ht="24.95" customHeight="1"/>
    <row r="5154" ht="24.95" customHeight="1"/>
    <row r="5155" ht="24.95" customHeight="1"/>
    <row r="5156" ht="24.95" customHeight="1"/>
    <row r="5157" ht="24.95" customHeight="1"/>
    <row r="5158" ht="24.95" customHeight="1"/>
    <row r="5159" ht="24.95" customHeight="1"/>
    <row r="5160" ht="24.95" customHeight="1"/>
    <row r="5161" ht="24.95" customHeight="1"/>
    <row r="5162" ht="24.95" customHeight="1"/>
    <row r="5163" ht="24.95" customHeight="1"/>
    <row r="5164" ht="24.95" customHeight="1"/>
    <row r="5165" ht="24.95" customHeight="1"/>
    <row r="5166" ht="24.95" customHeight="1"/>
    <row r="5167" ht="24.95" customHeight="1"/>
    <row r="5168" ht="24.95" customHeight="1"/>
    <row r="5169" ht="24.95" customHeight="1"/>
    <row r="5170" ht="24.95" customHeight="1"/>
    <row r="5171" ht="24.95" customHeight="1"/>
    <row r="5172" ht="24.95" customHeight="1"/>
    <row r="5173" ht="24.95" customHeight="1"/>
    <row r="5174" ht="24.95" customHeight="1"/>
    <row r="5175" ht="24.95" customHeight="1"/>
    <row r="5176" ht="24.95" customHeight="1"/>
    <row r="5177" ht="24.95" customHeight="1"/>
    <row r="5178" ht="24.95" customHeight="1"/>
    <row r="5179" ht="24.95" customHeight="1"/>
    <row r="5180" ht="24.95" customHeight="1"/>
    <row r="5181" ht="24.95" customHeight="1"/>
    <row r="5182" ht="24.95" customHeight="1"/>
    <row r="5183" ht="24.95" customHeight="1"/>
    <row r="5184" ht="24.95" customHeight="1"/>
    <row r="5185" ht="24.95" customHeight="1"/>
    <row r="5186" ht="24.95" customHeight="1"/>
    <row r="5187" ht="24.95" customHeight="1"/>
    <row r="5188" ht="24.95" customHeight="1"/>
    <row r="5189" ht="24.95" customHeight="1"/>
    <row r="5190" ht="24.95" customHeight="1"/>
    <row r="5191" ht="24.95" customHeight="1"/>
    <row r="5192" ht="24.95" customHeight="1"/>
    <row r="5193" ht="24.95" customHeight="1"/>
    <row r="5194" ht="24.95" customHeight="1"/>
    <row r="5195" ht="24.95" customHeight="1"/>
    <row r="5196" ht="24.95" customHeight="1"/>
    <row r="5197" ht="24.95" customHeight="1"/>
    <row r="5198" ht="24.95" customHeight="1"/>
    <row r="5199" ht="24.95" customHeight="1"/>
    <row r="5200" ht="24.95" customHeight="1"/>
    <row r="5201" ht="24.95" customHeight="1"/>
    <row r="5202" ht="24.95" customHeight="1"/>
    <row r="5203" ht="24.95" customHeight="1"/>
    <row r="5204" ht="24.95" customHeight="1"/>
    <row r="5205" ht="24.95" customHeight="1"/>
    <row r="5206" ht="24.95" customHeight="1"/>
    <row r="5207" ht="24.95" customHeight="1"/>
    <row r="5208" ht="24.95" customHeight="1"/>
    <row r="5209" ht="24.95" customHeight="1"/>
    <row r="5210" ht="24.95" customHeight="1"/>
    <row r="5211" ht="24.95" customHeight="1"/>
    <row r="5212" ht="24.95" customHeight="1"/>
    <row r="5213" ht="24.95" customHeight="1"/>
    <row r="5214" ht="24.95" customHeight="1"/>
    <row r="5215" ht="24.95" customHeight="1"/>
    <row r="5216" ht="24.95" customHeight="1"/>
    <row r="5217" ht="24.95" customHeight="1"/>
    <row r="5218" ht="24.95" customHeight="1"/>
    <row r="5219" ht="24.95" customHeight="1"/>
    <row r="5220" ht="24.95" customHeight="1"/>
    <row r="5221" ht="24.95" customHeight="1"/>
    <row r="5222" ht="24.95" customHeight="1"/>
    <row r="5223" ht="24.95" customHeight="1"/>
    <row r="5224" ht="24.95" customHeight="1"/>
    <row r="5225" ht="24.95" customHeight="1"/>
    <row r="5226" ht="24.95" customHeight="1"/>
    <row r="5227" ht="24.95" customHeight="1"/>
    <row r="5228" ht="24.95" customHeight="1"/>
    <row r="5229" ht="24.95" customHeight="1"/>
    <row r="5230" ht="24.95" customHeight="1"/>
    <row r="5231" ht="24.95" customHeight="1"/>
    <row r="5232" ht="24.95" customHeight="1"/>
    <row r="5233" ht="24.95" customHeight="1"/>
    <row r="5234" ht="24.95" customHeight="1"/>
    <row r="5235" ht="24.95" customHeight="1"/>
    <row r="5236" ht="24.95" customHeight="1"/>
    <row r="5237" ht="24.95" customHeight="1"/>
    <row r="5238" ht="24.95" customHeight="1"/>
    <row r="5239" ht="24.95" customHeight="1"/>
    <row r="5240" ht="24.95" customHeight="1"/>
    <row r="5241" ht="24.95" customHeight="1"/>
    <row r="5242" ht="24.95" customHeight="1"/>
    <row r="5243" ht="24.95" customHeight="1"/>
    <row r="5244" ht="24.95" customHeight="1"/>
    <row r="5245" ht="24.95" customHeight="1"/>
    <row r="5246" ht="24.95" customHeight="1"/>
    <row r="5247" ht="24.95" customHeight="1"/>
    <row r="5248" ht="24.95" customHeight="1"/>
    <row r="5249" ht="24.95" customHeight="1"/>
    <row r="5250" ht="24.95" customHeight="1"/>
    <row r="5251" ht="24.95" customHeight="1"/>
    <row r="5252" ht="24.95" customHeight="1"/>
    <row r="5253" ht="24.95" customHeight="1"/>
    <row r="5254" ht="24.95" customHeight="1"/>
    <row r="5255" ht="24.95" customHeight="1"/>
    <row r="5256" ht="24.95" customHeight="1"/>
    <row r="5257" ht="24.95" customHeight="1"/>
    <row r="5258" ht="24.95" customHeight="1"/>
    <row r="5259" ht="24.95" customHeight="1"/>
    <row r="5260" ht="24.95" customHeight="1"/>
    <row r="5261" ht="24.95" customHeight="1"/>
    <row r="5262" ht="24.95" customHeight="1"/>
    <row r="5263" ht="24.95" customHeight="1"/>
    <row r="5264" ht="24.95" customHeight="1"/>
    <row r="5265" ht="24.95" customHeight="1"/>
    <row r="5266" ht="24.95" customHeight="1"/>
    <row r="5267" ht="24.95" customHeight="1"/>
    <row r="5268" ht="24.95" customHeight="1"/>
    <row r="5269" ht="24.95" customHeight="1"/>
    <row r="5270" ht="24.95" customHeight="1"/>
    <row r="5271" ht="24.95" customHeight="1"/>
    <row r="5272" ht="24.95" customHeight="1"/>
    <row r="5273" ht="24.95" customHeight="1"/>
    <row r="5274" ht="24.95" customHeight="1"/>
    <row r="5275" ht="24.95" customHeight="1"/>
    <row r="5276" ht="24.95" customHeight="1"/>
    <row r="5277" ht="24.95" customHeight="1"/>
    <row r="5278" ht="24.95" customHeight="1"/>
    <row r="5279" ht="24.95" customHeight="1"/>
    <row r="5280" ht="24.95" customHeight="1"/>
    <row r="5281" ht="24.95" customHeight="1"/>
    <row r="5282" ht="24.95" customHeight="1"/>
    <row r="5283" ht="24.95" customHeight="1"/>
    <row r="5284" ht="24.95" customHeight="1"/>
    <row r="5285" ht="24.95" customHeight="1"/>
    <row r="5286" ht="24.95" customHeight="1"/>
    <row r="5287" ht="24.95" customHeight="1"/>
    <row r="5288" ht="24.95" customHeight="1"/>
    <row r="5289" ht="24.95" customHeight="1"/>
    <row r="5290" ht="24.95" customHeight="1"/>
    <row r="5291" ht="24.95" customHeight="1"/>
    <row r="5292" ht="24.95" customHeight="1"/>
    <row r="5293" ht="24.95" customHeight="1"/>
    <row r="5294" ht="24.95" customHeight="1"/>
    <row r="5295" ht="24.95" customHeight="1"/>
    <row r="5296" ht="24.95" customHeight="1"/>
    <row r="5297" ht="24.95" customHeight="1"/>
    <row r="5298" ht="24.95" customHeight="1"/>
    <row r="5299" ht="24.95" customHeight="1"/>
    <row r="5300" ht="24.95" customHeight="1"/>
    <row r="5301" ht="24.95" customHeight="1"/>
    <row r="5302" ht="24.95" customHeight="1"/>
    <row r="5303" ht="24.95" customHeight="1"/>
    <row r="5304" ht="24.95" customHeight="1"/>
    <row r="5305" ht="24.95" customHeight="1"/>
    <row r="5306" ht="24.95" customHeight="1"/>
    <row r="5307" ht="24.95" customHeight="1"/>
    <row r="5308" ht="24.95" customHeight="1"/>
    <row r="5309" ht="24.95" customHeight="1"/>
    <row r="5310" ht="24.95" customHeight="1"/>
    <row r="5311" ht="24.95" customHeight="1"/>
    <row r="5312" ht="24.95" customHeight="1"/>
    <row r="5313" ht="24.95" customHeight="1"/>
    <row r="5314" ht="24.95" customHeight="1"/>
    <row r="5315" ht="24.95" customHeight="1"/>
    <row r="5316" ht="24.95" customHeight="1"/>
    <row r="5317" ht="24.95" customHeight="1"/>
    <row r="5318" ht="24.95" customHeight="1"/>
    <row r="5319" ht="24.95" customHeight="1"/>
    <row r="5320" ht="24.95" customHeight="1"/>
    <row r="5321" ht="24.95" customHeight="1"/>
    <row r="5322" ht="24.95" customHeight="1"/>
    <row r="5323" ht="24.95" customHeight="1"/>
    <row r="5324" ht="24.95" customHeight="1"/>
    <row r="5325" ht="24.95" customHeight="1"/>
    <row r="5326" ht="24.95" customHeight="1"/>
    <row r="5327" ht="24.95" customHeight="1"/>
    <row r="5328" ht="24.95" customHeight="1"/>
    <row r="5329" ht="24.95" customHeight="1"/>
    <row r="5330" ht="24.95" customHeight="1"/>
    <row r="5331" ht="24.95" customHeight="1"/>
    <row r="5332" ht="24.95" customHeight="1"/>
    <row r="5333" ht="24.95" customHeight="1"/>
    <row r="5334" ht="24.95" customHeight="1"/>
    <row r="5335" ht="24.95" customHeight="1"/>
    <row r="5336" ht="24.95" customHeight="1"/>
    <row r="5337" ht="24.95" customHeight="1"/>
    <row r="5338" ht="24.95" customHeight="1"/>
    <row r="5339" ht="24.95" customHeight="1"/>
    <row r="5340" ht="24.95" customHeight="1"/>
    <row r="5341" ht="24.95" customHeight="1"/>
    <row r="5342" ht="24.95" customHeight="1"/>
    <row r="5343" ht="24.95" customHeight="1"/>
    <row r="5344" ht="24.95" customHeight="1"/>
    <row r="5345" ht="24.95" customHeight="1"/>
    <row r="5346" ht="24.95" customHeight="1"/>
    <row r="5347" ht="24.95" customHeight="1"/>
    <row r="5348" ht="24.95" customHeight="1"/>
    <row r="5349" ht="24.95" customHeight="1"/>
    <row r="5350" ht="24.95" customHeight="1"/>
    <row r="5351" ht="24.95" customHeight="1"/>
    <row r="5352" ht="24.95" customHeight="1"/>
    <row r="5353" ht="24.95" customHeight="1"/>
    <row r="5354" ht="24.95" customHeight="1"/>
    <row r="5355" ht="24.95" customHeight="1"/>
    <row r="5356" ht="24.95" customHeight="1"/>
    <row r="5357" ht="24.95" customHeight="1"/>
    <row r="5358" ht="24.95" customHeight="1"/>
    <row r="5359" ht="24.95" customHeight="1"/>
    <row r="5360" ht="24.95" customHeight="1"/>
    <row r="5361" ht="24.95" customHeight="1"/>
    <row r="5362" ht="24.95" customHeight="1"/>
    <row r="5363" ht="24.95" customHeight="1"/>
    <row r="5364" ht="24.95" customHeight="1"/>
    <row r="5365" ht="24.95" customHeight="1"/>
    <row r="5366" ht="24.95" customHeight="1"/>
    <row r="5367" ht="24.95" customHeight="1"/>
    <row r="5368" ht="24.95" customHeight="1"/>
    <row r="5369" ht="24.95" customHeight="1"/>
    <row r="5370" ht="24.95" customHeight="1"/>
    <row r="5371" ht="24.95" customHeight="1"/>
    <row r="5372" ht="24.95" customHeight="1"/>
    <row r="5373" ht="24.95" customHeight="1"/>
    <row r="5374" ht="24.95" customHeight="1"/>
    <row r="5375" ht="24.95" customHeight="1"/>
    <row r="5376" ht="24.95" customHeight="1"/>
    <row r="5377" ht="24.95" customHeight="1"/>
    <row r="5378" ht="24.95" customHeight="1"/>
    <row r="5379" ht="24.95" customHeight="1"/>
    <row r="5380" ht="24.95" customHeight="1"/>
    <row r="5381" ht="24.95" customHeight="1"/>
    <row r="5382" ht="24.95" customHeight="1"/>
    <row r="5383" ht="24.95" customHeight="1"/>
    <row r="5384" ht="24.95" customHeight="1"/>
    <row r="5385" ht="24.95" customHeight="1"/>
    <row r="5386" ht="24.95" customHeight="1"/>
    <row r="5387" ht="24.95" customHeight="1"/>
    <row r="5388" ht="24.95" customHeight="1"/>
    <row r="5389" ht="24.95" customHeight="1"/>
    <row r="5390" ht="24.95" customHeight="1"/>
    <row r="5391" ht="24.95" customHeight="1"/>
    <row r="5392" ht="24.95" customHeight="1"/>
    <row r="5393" ht="24.95" customHeight="1"/>
    <row r="5394" ht="24.95" customHeight="1"/>
    <row r="5395" ht="24.95" customHeight="1"/>
    <row r="5396" ht="24.95" customHeight="1"/>
    <row r="5397" ht="24.95" customHeight="1"/>
    <row r="5398" ht="24.95" customHeight="1"/>
    <row r="5399" ht="24.95" customHeight="1"/>
    <row r="5400" ht="24.95" customHeight="1"/>
    <row r="5401" ht="24.95" customHeight="1"/>
    <row r="5402" ht="24.95" customHeight="1"/>
    <row r="5403" ht="24.95" customHeight="1"/>
    <row r="5404" ht="24.95" customHeight="1"/>
    <row r="5405" ht="24.95" customHeight="1"/>
    <row r="5406" ht="24.95" customHeight="1"/>
    <row r="5407" ht="24.95" customHeight="1"/>
    <row r="5408" ht="24.95" customHeight="1"/>
    <row r="5409" ht="24.95" customHeight="1"/>
    <row r="5410" ht="24.95" customHeight="1"/>
    <row r="5411" ht="24.95" customHeight="1"/>
    <row r="5412" ht="24.95" customHeight="1"/>
    <row r="5413" ht="24.95" customHeight="1"/>
    <row r="5414" ht="24.95" customHeight="1"/>
    <row r="5415" ht="24.95" customHeight="1"/>
    <row r="5416" ht="24.95" customHeight="1"/>
    <row r="5417" ht="24.95" customHeight="1"/>
    <row r="5418" ht="24.95" customHeight="1"/>
    <row r="5419" ht="24.95" customHeight="1"/>
    <row r="5420" ht="24.95" customHeight="1"/>
    <row r="5421" ht="24.95" customHeight="1"/>
    <row r="5422" ht="24.95" customHeight="1"/>
    <row r="5423" ht="24.95" customHeight="1"/>
    <row r="5424" ht="24.95" customHeight="1"/>
    <row r="5425" ht="24.95" customHeight="1"/>
    <row r="5426" ht="24.95" customHeight="1"/>
    <row r="5427" ht="24.95" customHeight="1"/>
    <row r="5428" ht="24.95" customHeight="1"/>
    <row r="5429" ht="24.95" customHeight="1"/>
    <row r="5430" ht="24.95" customHeight="1"/>
    <row r="5431" ht="24.95" customHeight="1"/>
    <row r="5432" ht="24.95" customHeight="1"/>
    <row r="5433" ht="24.95" customHeight="1"/>
    <row r="5434" ht="24.95" customHeight="1"/>
    <row r="5435" ht="24.95" customHeight="1"/>
    <row r="5436" ht="24.95" customHeight="1"/>
    <row r="5437" ht="24.95" customHeight="1"/>
    <row r="5438" ht="24.95" customHeight="1"/>
    <row r="5439" ht="24.95" customHeight="1"/>
    <row r="5440" ht="24.95" customHeight="1"/>
    <row r="5441" ht="24.95" customHeight="1"/>
    <row r="5442" ht="24.95" customHeight="1"/>
    <row r="5443" ht="24.95" customHeight="1"/>
    <row r="5444" ht="24.95" customHeight="1"/>
    <row r="5445" ht="24.95" customHeight="1"/>
    <row r="5446" ht="24.95" customHeight="1"/>
    <row r="5447" ht="24.95" customHeight="1"/>
    <row r="5448" ht="24.95" customHeight="1"/>
    <row r="5449" ht="24.95" customHeight="1"/>
    <row r="5450" ht="24.95" customHeight="1"/>
    <row r="5451" ht="24.95" customHeight="1"/>
    <row r="5452" ht="24.95" customHeight="1"/>
    <row r="5453" ht="24.95" customHeight="1"/>
    <row r="5454" ht="24.95" customHeight="1"/>
    <row r="5455" ht="24.95" customHeight="1"/>
    <row r="5456" ht="24.95" customHeight="1"/>
    <row r="5457" ht="24.95" customHeight="1"/>
    <row r="5458" ht="24.95" customHeight="1"/>
    <row r="5459" ht="24.95" customHeight="1"/>
    <row r="5460" ht="24.95" customHeight="1"/>
    <row r="5461" ht="24.95" customHeight="1"/>
    <row r="5462" ht="24.95" customHeight="1"/>
    <row r="5463" ht="24.95" customHeight="1"/>
    <row r="5464" ht="24.95" customHeight="1"/>
    <row r="5465" ht="24.95" customHeight="1"/>
    <row r="5466" ht="24.95" customHeight="1"/>
    <row r="5467" ht="24.95" customHeight="1"/>
    <row r="5468" ht="24.95" customHeight="1"/>
    <row r="5469" ht="24.95" customHeight="1"/>
    <row r="5470" ht="24.95" customHeight="1"/>
    <row r="5471" ht="24.95" customHeight="1"/>
    <row r="5472" ht="24.95" customHeight="1"/>
    <row r="5473" ht="24.95" customHeight="1"/>
    <row r="5474" ht="24.95" customHeight="1"/>
    <row r="5475" ht="24.95" customHeight="1"/>
    <row r="5476" ht="24.95" customHeight="1"/>
    <row r="5477" ht="24.95" customHeight="1"/>
    <row r="5478" ht="24.95" customHeight="1"/>
    <row r="5479" ht="24.95" customHeight="1"/>
    <row r="5480" ht="24.95" customHeight="1"/>
    <row r="5481" ht="24.95" customHeight="1"/>
    <row r="5482" ht="24.95" customHeight="1"/>
    <row r="5483" ht="24.95" customHeight="1"/>
    <row r="5484" ht="24.95" customHeight="1"/>
    <row r="5485" ht="24.95" customHeight="1"/>
    <row r="5486" ht="24.95" customHeight="1"/>
    <row r="5487" ht="24.95" customHeight="1"/>
    <row r="5488" ht="24.95" customHeight="1"/>
    <row r="5489" ht="24.95" customHeight="1"/>
    <row r="5490" ht="24.95" customHeight="1"/>
    <row r="5491" ht="24.95" customHeight="1"/>
    <row r="5492" ht="24.95" customHeight="1"/>
    <row r="5493" ht="24.95" customHeight="1"/>
    <row r="5494" ht="24.95" customHeight="1"/>
    <row r="5495" ht="24.95" customHeight="1"/>
    <row r="5496" ht="24.95" customHeight="1"/>
    <row r="5497" ht="24.95" customHeight="1"/>
    <row r="5498" ht="24.95" customHeight="1"/>
    <row r="5499" ht="24.95" customHeight="1"/>
    <row r="5500" ht="24.95" customHeight="1"/>
    <row r="5501" ht="24.95" customHeight="1"/>
    <row r="5502" ht="24.95" customHeight="1"/>
    <row r="5503" ht="24.95" customHeight="1"/>
    <row r="5504" ht="24.95" customHeight="1"/>
    <row r="5505" ht="24.95" customHeight="1"/>
    <row r="5506" ht="24.95" customHeight="1"/>
    <row r="5507" ht="24.95" customHeight="1"/>
    <row r="5508" ht="24.95" customHeight="1"/>
    <row r="5509" ht="24.95" customHeight="1"/>
    <row r="5510" ht="24.95" customHeight="1"/>
    <row r="5511" ht="24.95" customHeight="1"/>
    <row r="5512" ht="24.95" customHeight="1"/>
    <row r="5513" ht="24.95" customHeight="1"/>
    <row r="5514" ht="24.95" customHeight="1"/>
    <row r="5515" ht="24.95" customHeight="1"/>
    <row r="5516" ht="24.95" customHeight="1"/>
    <row r="5517" ht="24.95" customHeight="1"/>
    <row r="5518" ht="24.95" customHeight="1"/>
    <row r="5519" ht="24.95" customHeight="1"/>
    <row r="5520" ht="24.95" customHeight="1"/>
    <row r="5521" ht="24.95" customHeight="1"/>
    <row r="5522" ht="24.95" customHeight="1"/>
    <row r="5523" ht="24.95" customHeight="1"/>
    <row r="5524" ht="24.95" customHeight="1"/>
    <row r="5525" ht="24.95" customHeight="1"/>
    <row r="5526" ht="24.95" customHeight="1"/>
    <row r="5527" ht="24.95" customHeight="1"/>
    <row r="5528" ht="24.95" customHeight="1"/>
    <row r="5529" ht="24.95" customHeight="1"/>
    <row r="5530" ht="24.95" customHeight="1"/>
    <row r="5531" ht="24.95" customHeight="1"/>
    <row r="5532" ht="24.95" customHeight="1"/>
    <row r="5533" ht="24.95" customHeight="1"/>
    <row r="5534" ht="24.95" customHeight="1"/>
    <row r="5535" ht="24.95" customHeight="1"/>
    <row r="5536" ht="24.95" customHeight="1"/>
    <row r="5537" ht="24.95" customHeight="1"/>
    <row r="5538" ht="24.95" customHeight="1"/>
    <row r="5539" ht="24.95" customHeight="1"/>
    <row r="5540" ht="24.95" customHeight="1"/>
    <row r="5541" ht="24.95" customHeight="1"/>
    <row r="5542" ht="24.95" customHeight="1"/>
    <row r="5543" ht="24.95" customHeight="1"/>
    <row r="5544" ht="24.95" customHeight="1"/>
    <row r="5545" ht="24.95" customHeight="1"/>
    <row r="5546" ht="24.95" customHeight="1"/>
    <row r="5547" ht="24.95" customHeight="1"/>
    <row r="5548" ht="24.95" customHeight="1"/>
    <row r="5549" ht="24.95" customHeight="1"/>
    <row r="5550" ht="24.95" customHeight="1"/>
    <row r="5551" ht="24.95" customHeight="1"/>
    <row r="5552" ht="24.95" customHeight="1"/>
    <row r="5553" ht="24.95" customHeight="1"/>
    <row r="5554" ht="24.95" customHeight="1"/>
    <row r="5555" ht="24.95" customHeight="1"/>
    <row r="5556" ht="24.95" customHeight="1"/>
    <row r="5557" ht="24.95" customHeight="1"/>
    <row r="5558" ht="24.95" customHeight="1"/>
    <row r="5559" ht="24.95" customHeight="1"/>
    <row r="5560" ht="24.95" customHeight="1"/>
    <row r="5561" ht="24.95" customHeight="1"/>
    <row r="5562" ht="24.95" customHeight="1"/>
    <row r="5563" ht="24.95" customHeight="1"/>
    <row r="5564" ht="24.95" customHeight="1"/>
    <row r="5565" ht="24.95" customHeight="1"/>
    <row r="5566" ht="24.95" customHeight="1"/>
    <row r="5567" ht="24.95" customHeight="1"/>
    <row r="5568" ht="24.95" customHeight="1"/>
    <row r="5569" ht="24.95" customHeight="1"/>
    <row r="5570" ht="24.95" customHeight="1"/>
    <row r="5571" ht="24.95" customHeight="1"/>
    <row r="5572" ht="24.95" customHeight="1"/>
    <row r="5573" ht="24.95" customHeight="1"/>
    <row r="5574" ht="24.95" customHeight="1"/>
    <row r="5575" ht="24.95" customHeight="1"/>
    <row r="5576" ht="24.95" customHeight="1"/>
    <row r="5577" ht="24.95" customHeight="1"/>
    <row r="5578" ht="24.95" customHeight="1"/>
    <row r="5579" ht="24.95" customHeight="1"/>
    <row r="5580" ht="24.95" customHeight="1"/>
    <row r="5581" ht="24.95" customHeight="1"/>
    <row r="5582" ht="24.95" customHeight="1"/>
    <row r="5583" ht="24.95" customHeight="1"/>
    <row r="5584" ht="24.95" customHeight="1"/>
    <row r="5585" ht="24.95" customHeight="1"/>
    <row r="5586" ht="24.95" customHeight="1"/>
    <row r="5587" ht="24.95" customHeight="1"/>
    <row r="5588" ht="24.95" customHeight="1"/>
    <row r="5589" ht="24.95" customHeight="1"/>
    <row r="5590" ht="24.95" customHeight="1"/>
    <row r="5591" ht="24.95" customHeight="1"/>
    <row r="5592" ht="24.95" customHeight="1"/>
    <row r="5593" ht="24.95" customHeight="1"/>
    <row r="5594" ht="24.95" customHeight="1"/>
    <row r="5595" ht="24.95" customHeight="1"/>
    <row r="5596" ht="24.95" customHeight="1"/>
    <row r="5597" ht="24.95" customHeight="1"/>
    <row r="5598" ht="24.95" customHeight="1"/>
    <row r="5599" ht="24.95" customHeight="1"/>
    <row r="5600" ht="24.95" customHeight="1"/>
    <row r="5601" ht="24.95" customHeight="1"/>
    <row r="5602" ht="24.95" customHeight="1"/>
    <row r="5603" ht="24.95" customHeight="1"/>
    <row r="5604" ht="24.95" customHeight="1"/>
    <row r="5605" ht="24.95" customHeight="1"/>
    <row r="5606" ht="24.95" customHeight="1"/>
    <row r="5607" ht="24.95" customHeight="1"/>
    <row r="5608" ht="24.95" customHeight="1"/>
    <row r="5609" ht="24.95" customHeight="1"/>
    <row r="5610" ht="24.95" customHeight="1"/>
    <row r="5611" ht="24.95" customHeight="1"/>
    <row r="5612" ht="24.95" customHeight="1"/>
    <row r="5613" ht="24.95" customHeight="1"/>
    <row r="5614" ht="24.95" customHeight="1"/>
    <row r="5615" ht="24.95" customHeight="1"/>
    <row r="5616" ht="24.95" customHeight="1"/>
    <row r="5617" ht="24.95" customHeight="1"/>
    <row r="5618" ht="24.95" customHeight="1"/>
    <row r="5619" ht="24.95" customHeight="1"/>
    <row r="5620" ht="24.95" customHeight="1"/>
    <row r="5621" ht="24.95" customHeight="1"/>
    <row r="5622" ht="24.95" customHeight="1"/>
    <row r="5623" ht="24.95" customHeight="1"/>
    <row r="5624" ht="24.95" customHeight="1"/>
    <row r="5625" ht="24.95" customHeight="1"/>
    <row r="5626" ht="24.95" customHeight="1"/>
    <row r="5627" ht="24.95" customHeight="1"/>
    <row r="5628" ht="24.95" customHeight="1"/>
    <row r="5629" ht="24.95" customHeight="1"/>
    <row r="5630" ht="24.95" customHeight="1"/>
    <row r="5631" ht="24.95" customHeight="1"/>
    <row r="5632" ht="24.95" customHeight="1"/>
    <row r="5633" ht="24.95" customHeight="1"/>
    <row r="5634" ht="24.95" customHeight="1"/>
    <row r="5635" ht="24.95" customHeight="1"/>
    <row r="5636" ht="24.95" customHeight="1"/>
    <row r="5637" ht="24.95" customHeight="1"/>
    <row r="5638" ht="24.95" customHeight="1"/>
    <row r="5639" ht="24.95" customHeight="1"/>
    <row r="5640" ht="24.95" customHeight="1"/>
    <row r="5641" ht="24.95" customHeight="1"/>
    <row r="5642" ht="24.95" customHeight="1"/>
    <row r="5643" ht="24.95" customHeight="1"/>
    <row r="5644" ht="24.95" customHeight="1"/>
    <row r="5645" ht="24.95" customHeight="1"/>
    <row r="5646" ht="24.95" customHeight="1"/>
    <row r="5647" ht="24.95" customHeight="1"/>
    <row r="5648" ht="24.95" customHeight="1"/>
    <row r="5649" ht="24.95" customHeight="1"/>
    <row r="5650" ht="24.95" customHeight="1"/>
    <row r="5651" ht="24.95" customHeight="1"/>
    <row r="5652" ht="24.95" customHeight="1"/>
    <row r="5653" ht="24.95" customHeight="1"/>
    <row r="5654" ht="24.95" customHeight="1"/>
    <row r="5655" ht="24.95" customHeight="1"/>
    <row r="5656" ht="24.95" customHeight="1"/>
    <row r="5657" ht="24.95" customHeight="1"/>
    <row r="5658" ht="24.95" customHeight="1"/>
    <row r="5659" ht="24.95" customHeight="1"/>
    <row r="5660" ht="24.95" customHeight="1"/>
    <row r="5661" ht="24.95" customHeight="1"/>
    <row r="5662" ht="24.95" customHeight="1"/>
    <row r="5663" ht="24.95" customHeight="1"/>
    <row r="5664" ht="24.95" customHeight="1"/>
    <row r="5665" ht="24.95" customHeight="1"/>
    <row r="5666" ht="24.95" customHeight="1"/>
    <row r="5667" ht="24.95" customHeight="1"/>
    <row r="5668" ht="24.95" customHeight="1"/>
    <row r="5669" ht="24.95" customHeight="1"/>
    <row r="5670" ht="24.95" customHeight="1"/>
    <row r="5671" ht="24.95" customHeight="1"/>
    <row r="5672" ht="24.95" customHeight="1"/>
    <row r="5673" ht="24.95" customHeight="1"/>
    <row r="5674" ht="24.95" customHeight="1"/>
    <row r="5675" ht="24.95" customHeight="1"/>
    <row r="5676" ht="24.95" customHeight="1"/>
    <row r="5677" ht="24.95" customHeight="1"/>
    <row r="5678" ht="24.95" customHeight="1"/>
    <row r="5679" ht="24.95" customHeight="1"/>
    <row r="5680" ht="24.95" customHeight="1"/>
    <row r="5681" ht="24.95" customHeight="1"/>
    <row r="5682" ht="24.95" customHeight="1"/>
    <row r="5683" ht="24.95" customHeight="1"/>
    <row r="5684" ht="24.95" customHeight="1"/>
    <row r="5685" ht="24.95" customHeight="1"/>
    <row r="5686" ht="24.95" customHeight="1"/>
    <row r="5687" ht="24.95" customHeight="1"/>
    <row r="5688" ht="24.95" customHeight="1"/>
    <row r="5689" ht="24.95" customHeight="1"/>
    <row r="5690" ht="24.95" customHeight="1"/>
    <row r="5691" ht="24.95" customHeight="1"/>
    <row r="5692" ht="24.95" customHeight="1"/>
    <row r="5693" ht="24.95" customHeight="1"/>
    <row r="5694" ht="24.95" customHeight="1"/>
    <row r="5695" ht="24.95" customHeight="1"/>
    <row r="5696" ht="24.95" customHeight="1"/>
    <row r="5697" ht="24.95" customHeight="1"/>
    <row r="5698" ht="24.95" customHeight="1"/>
    <row r="5699" ht="24.95" customHeight="1"/>
    <row r="5700" ht="24.95" customHeight="1"/>
    <row r="5701" ht="24.95" customHeight="1"/>
    <row r="5702" ht="24.95" customHeight="1"/>
    <row r="5703" ht="24.95" customHeight="1"/>
    <row r="5704" ht="24.95" customHeight="1"/>
    <row r="5705" ht="24.95" customHeight="1"/>
    <row r="5706" ht="24.95" customHeight="1"/>
    <row r="5707" ht="24.95" customHeight="1"/>
    <row r="5708" ht="24.95" customHeight="1"/>
    <row r="5709" ht="24.95" customHeight="1"/>
    <row r="5710" ht="24.95" customHeight="1"/>
    <row r="5711" ht="24.95" customHeight="1"/>
    <row r="5712" ht="24.95" customHeight="1"/>
    <row r="5713" ht="24.95" customHeight="1"/>
    <row r="5714" ht="24.95" customHeight="1"/>
    <row r="5715" ht="24.95" customHeight="1"/>
    <row r="5716" ht="24.95" customHeight="1"/>
    <row r="5717" ht="24.95" customHeight="1"/>
    <row r="5718" ht="24.95" customHeight="1"/>
    <row r="5719" ht="24.95" customHeight="1"/>
    <row r="5720" ht="24.95" customHeight="1"/>
    <row r="5721" ht="24.95" customHeight="1"/>
    <row r="5722" ht="24.95" customHeight="1"/>
    <row r="5723" ht="24.95" customHeight="1"/>
    <row r="5724" ht="24.95" customHeight="1"/>
    <row r="5725" ht="24.95" customHeight="1"/>
    <row r="5726" ht="24.95" customHeight="1"/>
    <row r="5727" ht="24.95" customHeight="1"/>
    <row r="5728" ht="24.95" customHeight="1"/>
    <row r="5729" ht="24.95" customHeight="1"/>
    <row r="5730" ht="24.95" customHeight="1"/>
    <row r="5731" ht="24.95" customHeight="1"/>
    <row r="5732" ht="24.95" customHeight="1"/>
    <row r="5733" ht="24.95" customHeight="1"/>
    <row r="5734" ht="24.95" customHeight="1"/>
    <row r="5735" ht="24.95" customHeight="1"/>
    <row r="5736" ht="24.95" customHeight="1"/>
    <row r="5737" ht="24.95" customHeight="1"/>
    <row r="5738" ht="24.95" customHeight="1"/>
    <row r="5739" ht="24.95" customHeight="1"/>
    <row r="5740" ht="24.95" customHeight="1"/>
    <row r="5741" ht="24.95" customHeight="1"/>
    <row r="5742" ht="24.95" customHeight="1"/>
    <row r="5743" ht="24.95" customHeight="1"/>
    <row r="5744" ht="24.95" customHeight="1"/>
    <row r="5745" ht="24.95" customHeight="1"/>
    <row r="5746" ht="24.95" customHeight="1"/>
    <row r="5747" ht="24.95" customHeight="1"/>
    <row r="5748" ht="24.95" customHeight="1"/>
    <row r="5749" ht="24.95" customHeight="1"/>
    <row r="5750" ht="24.95" customHeight="1"/>
    <row r="5751" ht="24.95" customHeight="1"/>
    <row r="5752" ht="24.95" customHeight="1"/>
    <row r="5753" ht="24.95" customHeight="1"/>
    <row r="5754" ht="24.95" customHeight="1"/>
    <row r="5755" ht="24.95" customHeight="1"/>
    <row r="5756" ht="24.95" customHeight="1"/>
    <row r="5757" ht="24.95" customHeight="1"/>
    <row r="5758" ht="24.95" customHeight="1"/>
    <row r="5759" ht="24.95" customHeight="1"/>
    <row r="5760" ht="24.95" customHeight="1"/>
    <row r="5761" ht="24.95" customHeight="1"/>
    <row r="5762" ht="24.95" customHeight="1"/>
    <row r="5763" ht="24.95" customHeight="1"/>
    <row r="5764" ht="24.95" customHeight="1"/>
    <row r="5765" ht="24.95" customHeight="1"/>
    <row r="5766" ht="24.95" customHeight="1"/>
    <row r="5767" ht="24.95" customHeight="1"/>
    <row r="5768" ht="24.95" customHeight="1"/>
    <row r="5769" ht="24.95" customHeight="1"/>
    <row r="5770" ht="24.95" customHeight="1"/>
    <row r="5771" ht="24.95" customHeight="1"/>
    <row r="5772" ht="24.95" customHeight="1"/>
    <row r="5773" ht="24.95" customHeight="1"/>
    <row r="5774" ht="24.95" customHeight="1"/>
    <row r="5775" ht="24.95" customHeight="1"/>
    <row r="5776" ht="24.95" customHeight="1"/>
    <row r="5777" ht="24.95" customHeight="1"/>
    <row r="5778" ht="24.95" customHeight="1"/>
    <row r="5779" ht="24.95" customHeight="1"/>
    <row r="5780" ht="24.95" customHeight="1"/>
    <row r="5781" ht="24.95" customHeight="1"/>
    <row r="5782" ht="24.95" customHeight="1"/>
    <row r="5783" ht="24.95" customHeight="1"/>
    <row r="5784" ht="24.95" customHeight="1"/>
    <row r="5785" ht="24.95" customHeight="1"/>
    <row r="5786" ht="24.95" customHeight="1"/>
    <row r="5787" ht="24.95" customHeight="1"/>
    <row r="5788" ht="24.95" customHeight="1"/>
    <row r="5789" ht="24.95" customHeight="1"/>
    <row r="5790" ht="24.95" customHeight="1"/>
    <row r="5791" ht="24.95" customHeight="1"/>
    <row r="5792" ht="24.95" customHeight="1"/>
    <row r="5793" ht="24.95" customHeight="1"/>
    <row r="5794" ht="24.95" customHeight="1"/>
    <row r="5795" ht="24.95" customHeight="1"/>
    <row r="5796" ht="24.95" customHeight="1"/>
    <row r="5797" ht="24.95" customHeight="1"/>
    <row r="5798" ht="24.95" customHeight="1"/>
    <row r="5799" ht="24.95" customHeight="1"/>
    <row r="5800" ht="24.95" customHeight="1"/>
    <row r="5801" ht="24.95" customHeight="1"/>
    <row r="5802" ht="24.95" customHeight="1"/>
    <row r="5803" ht="24.95" customHeight="1"/>
    <row r="5804" ht="24.95" customHeight="1"/>
    <row r="5805" ht="24.95" customHeight="1"/>
    <row r="5806" ht="24.95" customHeight="1"/>
    <row r="5807" ht="24.95" customHeight="1"/>
    <row r="5808" ht="24.95" customHeight="1"/>
    <row r="5809" ht="24.95" customHeight="1"/>
    <row r="5810" ht="24.95" customHeight="1"/>
    <row r="5811" ht="24.95" customHeight="1"/>
    <row r="5812" ht="24.95" customHeight="1"/>
    <row r="5813" ht="24.95" customHeight="1"/>
    <row r="5814" ht="24.95" customHeight="1"/>
    <row r="5815" ht="24.95" customHeight="1"/>
    <row r="5816" ht="24.95" customHeight="1"/>
    <row r="5817" ht="24.95" customHeight="1"/>
    <row r="5818" ht="24.95" customHeight="1"/>
    <row r="5819" ht="24.95" customHeight="1"/>
    <row r="5820" ht="24.95" customHeight="1"/>
    <row r="5821" ht="24.95" customHeight="1"/>
    <row r="5822" ht="24.95" customHeight="1"/>
    <row r="5823" ht="24.95" customHeight="1"/>
    <row r="5824" ht="24.95" customHeight="1"/>
    <row r="5825" ht="24.95" customHeight="1"/>
    <row r="5826" ht="24.95" customHeight="1"/>
    <row r="5827" ht="24.95" customHeight="1"/>
    <row r="5828" ht="24.95" customHeight="1"/>
    <row r="5829" ht="24.95" customHeight="1"/>
    <row r="5830" ht="24.95" customHeight="1"/>
    <row r="5831" ht="24.95" customHeight="1"/>
    <row r="5832" ht="24.95" customHeight="1"/>
    <row r="5833" ht="24.95" customHeight="1"/>
    <row r="5834" ht="24.95" customHeight="1"/>
    <row r="5835" ht="24.95" customHeight="1"/>
    <row r="5836" ht="24.95" customHeight="1"/>
    <row r="5837" ht="24.95" customHeight="1"/>
    <row r="5838" ht="24.95" customHeight="1"/>
    <row r="5839" ht="24.95" customHeight="1"/>
    <row r="5840" ht="24.95" customHeight="1"/>
    <row r="5841" ht="24.95" customHeight="1"/>
    <row r="5842" ht="24.95" customHeight="1"/>
    <row r="5843" ht="24.95" customHeight="1"/>
    <row r="5844" ht="24.95" customHeight="1"/>
    <row r="5845" ht="24.95" customHeight="1"/>
    <row r="5846" ht="24.95" customHeight="1"/>
    <row r="5847" ht="24.95" customHeight="1"/>
    <row r="5848" ht="24.95" customHeight="1"/>
    <row r="5849" ht="24.95" customHeight="1"/>
    <row r="5850" ht="24.95" customHeight="1"/>
    <row r="5851" ht="24.95" customHeight="1"/>
    <row r="5852" ht="24.95" customHeight="1"/>
    <row r="5853" ht="24.95" customHeight="1"/>
    <row r="5854" ht="24.95" customHeight="1"/>
    <row r="5855" ht="24.95" customHeight="1"/>
    <row r="5856" ht="24.95" customHeight="1"/>
    <row r="5857" ht="24.95" customHeight="1"/>
    <row r="5858" ht="24.95" customHeight="1"/>
    <row r="5859" ht="24.95" customHeight="1"/>
    <row r="5860" ht="24.95" customHeight="1"/>
    <row r="5861" ht="24.95" customHeight="1"/>
    <row r="5862" ht="24.95" customHeight="1"/>
    <row r="5863" ht="24.95" customHeight="1"/>
    <row r="5864" ht="24.95" customHeight="1"/>
    <row r="5865" ht="24.95" customHeight="1"/>
    <row r="5866" ht="24.95" customHeight="1"/>
    <row r="5867" ht="24.95" customHeight="1"/>
    <row r="5868" ht="24.95" customHeight="1"/>
    <row r="5869" ht="24.95" customHeight="1"/>
    <row r="5870" ht="24.95" customHeight="1"/>
    <row r="5871" ht="24.95" customHeight="1"/>
    <row r="5872" ht="24.95" customHeight="1"/>
    <row r="5873" ht="24.95" customHeight="1"/>
    <row r="5874" ht="24.95" customHeight="1"/>
    <row r="5875" ht="24.95" customHeight="1"/>
    <row r="5876" ht="24.95" customHeight="1"/>
    <row r="5877" ht="24.95" customHeight="1"/>
    <row r="5878" ht="24.95" customHeight="1"/>
    <row r="5879" ht="24.95" customHeight="1"/>
    <row r="5880" ht="24.95" customHeight="1"/>
    <row r="5881" ht="24.95" customHeight="1"/>
    <row r="5882" ht="24.95" customHeight="1"/>
    <row r="5883" ht="24.95" customHeight="1"/>
    <row r="5884" ht="24.95" customHeight="1"/>
    <row r="5885" ht="24.95" customHeight="1"/>
    <row r="5886" ht="24.95" customHeight="1"/>
    <row r="5887" ht="24.95" customHeight="1"/>
    <row r="5888" ht="24.95" customHeight="1"/>
    <row r="5889" ht="24.95" customHeight="1"/>
    <row r="5890" ht="24.95" customHeight="1"/>
    <row r="5891" ht="24.95" customHeight="1"/>
    <row r="5892" ht="24.95" customHeight="1"/>
    <row r="5893" ht="24.95" customHeight="1"/>
    <row r="5894" ht="24.95" customHeight="1"/>
    <row r="5895" ht="24.95" customHeight="1"/>
    <row r="5896" ht="24.95" customHeight="1"/>
    <row r="5897" ht="24.95" customHeight="1"/>
    <row r="5898" ht="24.95" customHeight="1"/>
    <row r="5899" ht="24.95" customHeight="1"/>
    <row r="5900" ht="24.95" customHeight="1"/>
    <row r="5901" ht="24.95" customHeight="1"/>
    <row r="5902" ht="24.95" customHeight="1"/>
    <row r="5903" ht="24.95" customHeight="1"/>
    <row r="5904" ht="24.95" customHeight="1"/>
    <row r="5905" ht="24.95" customHeight="1"/>
    <row r="5906" ht="24.95" customHeight="1"/>
    <row r="5907" ht="24.95" customHeight="1"/>
    <row r="5908" ht="24.95" customHeight="1"/>
    <row r="5909" ht="24.95" customHeight="1"/>
    <row r="5910" ht="24.95" customHeight="1"/>
    <row r="5911" ht="24.95" customHeight="1"/>
    <row r="5912" ht="24.95" customHeight="1"/>
    <row r="5913" ht="24.95" customHeight="1"/>
    <row r="5914" ht="24.95" customHeight="1"/>
    <row r="5915" ht="24.95" customHeight="1"/>
    <row r="5916" ht="24.95" customHeight="1"/>
    <row r="5917" ht="24.95" customHeight="1"/>
    <row r="5918" ht="24.95" customHeight="1"/>
    <row r="5919" ht="24.95" customHeight="1"/>
    <row r="5920" ht="24.95" customHeight="1"/>
    <row r="5921" ht="24.95" customHeight="1"/>
    <row r="5922" ht="24.95" customHeight="1"/>
    <row r="5923" ht="24.95" customHeight="1"/>
    <row r="5924" ht="24.95" customHeight="1"/>
    <row r="5925" ht="24.95" customHeight="1"/>
    <row r="5926" ht="24.95" customHeight="1"/>
    <row r="5927" ht="24.95" customHeight="1"/>
    <row r="5928" ht="24.95" customHeight="1"/>
    <row r="5929" ht="24.95" customHeight="1"/>
    <row r="5930" ht="24.95" customHeight="1"/>
    <row r="5931" ht="24.95" customHeight="1"/>
    <row r="5932" ht="24.95" customHeight="1"/>
    <row r="5933" ht="24.95" customHeight="1"/>
    <row r="5934" ht="24.95" customHeight="1"/>
    <row r="5935" ht="24.95" customHeight="1"/>
    <row r="5936" ht="24.95" customHeight="1"/>
    <row r="5937" ht="24.95" customHeight="1"/>
    <row r="5938" ht="24.95" customHeight="1"/>
    <row r="5939" ht="24.95" customHeight="1"/>
    <row r="5940" ht="24.95" customHeight="1"/>
    <row r="5941" ht="24.95" customHeight="1"/>
    <row r="5942" ht="24.95" customHeight="1"/>
    <row r="5943" ht="24.95" customHeight="1"/>
    <row r="5944" ht="24.95" customHeight="1"/>
    <row r="5945" ht="24.95" customHeight="1"/>
    <row r="5946" ht="24.95" customHeight="1"/>
    <row r="5947" ht="24.95" customHeight="1"/>
    <row r="5948" ht="24.95" customHeight="1"/>
    <row r="5949" ht="24.95" customHeight="1"/>
    <row r="5950" ht="24.95" customHeight="1"/>
    <row r="5951" ht="24.95" customHeight="1"/>
    <row r="5952" ht="24.95" customHeight="1"/>
    <row r="5953" ht="24.95" customHeight="1"/>
    <row r="5954" ht="24.95" customHeight="1"/>
    <row r="5955" ht="24.95" customHeight="1"/>
    <row r="5956" ht="24.95" customHeight="1"/>
    <row r="5957" ht="24.95" customHeight="1"/>
    <row r="5958" ht="24.95" customHeight="1"/>
    <row r="5959" ht="24.95" customHeight="1"/>
    <row r="5960" ht="24.95" customHeight="1"/>
    <row r="5961" ht="24.95" customHeight="1"/>
    <row r="5962" ht="24.95" customHeight="1"/>
    <row r="5963" ht="24.95" customHeight="1"/>
    <row r="5964" ht="24.95" customHeight="1"/>
    <row r="5965" ht="24.95" customHeight="1"/>
    <row r="5966" ht="24.95" customHeight="1"/>
    <row r="5967" ht="24.95" customHeight="1"/>
    <row r="5968" ht="24.95" customHeight="1"/>
    <row r="5969" ht="24.95" customHeight="1"/>
    <row r="5970" ht="24.95" customHeight="1"/>
    <row r="5971" ht="24.95" customHeight="1"/>
    <row r="5972" ht="24.95" customHeight="1"/>
    <row r="5973" ht="24.95" customHeight="1"/>
    <row r="5974" ht="24.95" customHeight="1"/>
    <row r="5975" ht="24.95" customHeight="1"/>
    <row r="5976" ht="24.95" customHeight="1"/>
    <row r="5977" ht="24.95" customHeight="1"/>
    <row r="5978" ht="24.95" customHeight="1"/>
    <row r="5979" ht="24.95" customHeight="1"/>
  </sheetData>
  <mergeCells count="12">
    <mergeCell ref="B60:C60"/>
    <mergeCell ref="N3:N4"/>
    <mergeCell ref="C1:N1"/>
    <mergeCell ref="B3:B4"/>
    <mergeCell ref="C3:C4"/>
    <mergeCell ref="D3:D4"/>
    <mergeCell ref="E3:E4"/>
    <mergeCell ref="F3:F4"/>
    <mergeCell ref="G3:H3"/>
    <mergeCell ref="I3:J3"/>
    <mergeCell ref="K3:L3"/>
    <mergeCell ref="M3:M4"/>
  </mergeCells>
  <phoneticPr fontId="3" type="noConversion"/>
  <printOptions horizontalCentered="1"/>
  <pageMargins left="0.70866141732283472" right="0.70866141732283472" top="0.74803149606299213" bottom="0.55118110236220474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"/>
  <sheetViews>
    <sheetView showGridLines="0" view="pageBreakPreview" zoomScale="60" zoomScaleNormal="100" workbookViewId="0">
      <selection activeCell="H10" sqref="H10"/>
    </sheetView>
  </sheetViews>
  <sheetFormatPr defaultRowHeight="13.5"/>
  <sheetData>
    <row r="1" spans="1:13" ht="25.5">
      <c r="A1" s="468" t="s">
        <v>1029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</row>
  </sheetData>
  <mergeCells count="1">
    <mergeCell ref="A1:M1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L59"/>
  <sheetViews>
    <sheetView showGridLines="0" view="pageBreakPreview" zoomScale="85" zoomScaleNormal="100" zoomScaleSheetLayoutView="85" workbookViewId="0">
      <pane ySplit="2" topLeftCell="A45" activePane="bottomLeft" state="frozen"/>
      <selection activeCell="H10" sqref="H10"/>
      <selection pane="bottomLeft" activeCell="H10" sqref="H10"/>
    </sheetView>
  </sheetViews>
  <sheetFormatPr defaultColWidth="8.88671875" defaultRowHeight="16.5"/>
  <cols>
    <col min="1" max="1" width="3.21875" style="82" customWidth="1"/>
    <col min="2" max="2" width="7.5546875" style="65" customWidth="1"/>
    <col min="3" max="3" width="26.5546875" style="46" customWidth="1"/>
    <col min="4" max="4" width="26.77734375" style="46" customWidth="1"/>
    <col min="5" max="5" width="7.5546875" style="65" customWidth="1"/>
    <col min="6" max="6" width="7" style="65" customWidth="1"/>
    <col min="7" max="8" width="14.21875" style="47" customWidth="1"/>
    <col min="9" max="9" width="11.21875" style="47" customWidth="1"/>
    <col min="10" max="10" width="15.109375" style="47" customWidth="1"/>
    <col min="11" max="11" width="12.109375" style="65" customWidth="1"/>
    <col min="12" max="12" width="11.21875" style="55" bestFit="1" customWidth="1"/>
    <col min="13" max="16384" width="8.88671875" style="46"/>
  </cols>
  <sheetData>
    <row r="1" spans="1:12" ht="40.5" customHeight="1">
      <c r="B1" s="461" t="s">
        <v>112</v>
      </c>
      <c r="C1" s="461"/>
      <c r="D1" s="461"/>
      <c r="E1" s="461"/>
      <c r="F1" s="461"/>
      <c r="G1" s="461"/>
      <c r="H1" s="461"/>
      <c r="I1" s="461"/>
      <c r="J1" s="461"/>
      <c r="K1" s="461"/>
    </row>
    <row r="2" spans="1:12" ht="26.1" customHeight="1">
      <c r="B2" s="91" t="s">
        <v>113</v>
      </c>
      <c r="C2" s="91" t="s">
        <v>37</v>
      </c>
      <c r="D2" s="91" t="s">
        <v>114</v>
      </c>
      <c r="E2" s="91" t="s">
        <v>39</v>
      </c>
      <c r="F2" s="91" t="s">
        <v>110</v>
      </c>
      <c r="G2" s="92" t="s">
        <v>115</v>
      </c>
      <c r="H2" s="92" t="s">
        <v>116</v>
      </c>
      <c r="I2" s="92" t="s">
        <v>117</v>
      </c>
      <c r="J2" s="92" t="s">
        <v>34</v>
      </c>
      <c r="K2" s="91" t="s">
        <v>41</v>
      </c>
    </row>
    <row r="3" spans="1:12">
      <c r="A3" s="82" t="str">
        <f>C3&amp;D3</f>
        <v>광케이블 포설가공포설</v>
      </c>
      <c r="B3" s="51">
        <f>ROW()-2</f>
        <v>1</v>
      </c>
      <c r="C3" s="93" t="str">
        <f>VLOOKUP($B3,일위대가!$C$2:$N$823,2,0)</f>
        <v>광케이블 포설</v>
      </c>
      <c r="D3" s="93" t="str">
        <f>IF(VLOOKUP($B3,일위대가!$C$2:$N$782,3,0)="","",VLOOKUP($B3,일위대가!$C$2:$N$823,3,0))</f>
        <v>가공포설</v>
      </c>
      <c r="E3" s="94" t="str">
        <f>VLOOKUP($B3,일위대가!$C$2:$N$782,4,0)</f>
        <v>100m</v>
      </c>
      <c r="F3" s="93">
        <v>1</v>
      </c>
      <c r="G3" s="52"/>
      <c r="H3" s="52"/>
      <c r="I3" s="52"/>
      <c r="J3" s="52">
        <f>SUM(G3:I3)</f>
        <v>0</v>
      </c>
      <c r="K3" s="51"/>
    </row>
    <row r="4" spans="1:12" s="279" customFormat="1">
      <c r="A4" s="82" t="str">
        <f t="shared" ref="A4:A53" si="0">C4&amp;D4</f>
        <v>광케이블 포설지중포설</v>
      </c>
      <c r="B4" s="280">
        <f t="shared" ref="B4:B59" si="1">ROW()-2</f>
        <v>2</v>
      </c>
      <c r="C4" s="93" t="str">
        <f>VLOOKUP($B4,일위대가!$C$2:$N$823,2,0)</f>
        <v>광케이블 포설</v>
      </c>
      <c r="D4" s="93" t="str">
        <f>IF(VLOOKUP($B4,일위대가!$C$2:$N$782,3,0)="","",VLOOKUP($B4,일위대가!$C$2:$N$823,3,0))</f>
        <v>지중포설</v>
      </c>
      <c r="E4" s="94" t="str">
        <f>VLOOKUP($B4,일위대가!$C$2:$N$782,4,0)</f>
        <v>100m</v>
      </c>
      <c r="F4" s="93">
        <v>1</v>
      </c>
      <c r="G4" s="52"/>
      <c r="H4" s="52"/>
      <c r="I4" s="52"/>
      <c r="J4" s="52">
        <f t="shared" ref="J4:J53" si="2">SUM(G4:I4)</f>
        <v>0</v>
      </c>
      <c r="K4" s="280"/>
      <c r="L4" s="273"/>
    </row>
    <row r="5" spans="1:12" s="279" customFormat="1">
      <c r="A5" s="82" t="str">
        <f t="shared" si="0"/>
        <v>꼬임케이블 포설UTP,옥외</v>
      </c>
      <c r="B5" s="280">
        <f t="shared" si="1"/>
        <v>3</v>
      </c>
      <c r="C5" s="93" t="str">
        <f>VLOOKUP($B5,일위대가!$C$2:$N$823,2,0)</f>
        <v>꼬임케이블 포설</v>
      </c>
      <c r="D5" s="93" t="str">
        <f>IF(VLOOKUP($B5,일위대가!$C$2:$N$782,3,0)="","",VLOOKUP($B5,일위대가!$C$2:$N$823,3,0))</f>
        <v>UTP,옥외</v>
      </c>
      <c r="E5" s="94" t="str">
        <f>VLOOKUP($B5,일위대가!$C$2:$N$782,4,0)</f>
        <v>10m</v>
      </c>
      <c r="F5" s="93">
        <v>1</v>
      </c>
      <c r="G5" s="52"/>
      <c r="H5" s="52"/>
      <c r="I5" s="52"/>
      <c r="J5" s="52">
        <f t="shared" si="2"/>
        <v>0</v>
      </c>
      <c r="K5" s="280"/>
      <c r="L5" s="273"/>
    </row>
    <row r="6" spans="1:12" s="279" customFormat="1">
      <c r="A6" s="82" t="str">
        <f t="shared" si="0"/>
        <v>꼬임케이블 포설UTP,옥외, 2조동시</v>
      </c>
      <c r="B6" s="280">
        <f t="shared" si="1"/>
        <v>4</v>
      </c>
      <c r="C6" s="93" t="str">
        <f>VLOOKUP($B6,일위대가!$C$2:$N$823,2,0)</f>
        <v>꼬임케이블 포설</v>
      </c>
      <c r="D6" s="93" t="str">
        <f>IF(VLOOKUP($B6,일위대가!$C$2:$N$782,3,0)="","",VLOOKUP($B6,일위대가!$C$2:$N$823,3,0))</f>
        <v>UTP,옥외, 2조동시</v>
      </c>
      <c r="E6" s="94" t="str">
        <f>VLOOKUP($B6,일위대가!$C$2:$N$782,4,0)</f>
        <v>10m</v>
      </c>
      <c r="F6" s="93">
        <v>1</v>
      </c>
      <c r="G6" s="52"/>
      <c r="H6" s="52"/>
      <c r="I6" s="52"/>
      <c r="J6" s="52">
        <f t="shared" si="2"/>
        <v>0</v>
      </c>
      <c r="K6" s="280"/>
      <c r="L6" s="273"/>
    </row>
    <row r="7" spans="1:12" s="279" customFormat="1">
      <c r="A7" s="82" t="str">
        <f t="shared" si="0"/>
        <v>꼬임케이블 포설UTP,구내</v>
      </c>
      <c r="B7" s="280">
        <f t="shared" si="1"/>
        <v>5</v>
      </c>
      <c r="C7" s="93" t="str">
        <f>VLOOKUP($B7,일위대가!$C$2:$N$823,2,0)</f>
        <v>꼬임케이블 포설</v>
      </c>
      <c r="D7" s="93" t="str">
        <f>IF(VLOOKUP($B7,일위대가!$C$2:$N$782,3,0)="","",VLOOKUP($B7,일위대가!$C$2:$N$823,3,0))</f>
        <v>UTP,구내</v>
      </c>
      <c r="E7" s="94" t="str">
        <f>VLOOKUP($B7,일위대가!$C$2:$N$782,4,0)</f>
        <v>10m</v>
      </c>
      <c r="F7" s="93">
        <v>1</v>
      </c>
      <c r="G7" s="52"/>
      <c r="H7" s="52"/>
      <c r="I7" s="52"/>
      <c r="J7" s="52">
        <f t="shared" si="2"/>
        <v>0</v>
      </c>
      <c r="K7" s="280"/>
      <c r="L7" s="273"/>
    </row>
    <row r="8" spans="1:12" s="279" customFormat="1">
      <c r="A8" s="82" t="str">
        <f t="shared" si="0"/>
        <v>전원 케이블 포가설F-CV 6㎟/2C</v>
      </c>
      <c r="B8" s="280">
        <f t="shared" si="1"/>
        <v>6</v>
      </c>
      <c r="C8" s="93" t="str">
        <f>VLOOKUP($B8,일위대가!$C$2:$N$823,2,0)</f>
        <v>전원 케이블 포가설</v>
      </c>
      <c r="D8" s="93" t="str">
        <f>IF(VLOOKUP($B8,일위대가!$C$2:$N$782,3,0)="","",VLOOKUP($B8,일위대가!$C$2:$N$823,3,0))</f>
        <v>F-CV 6㎟/2C</v>
      </c>
      <c r="E8" s="94" t="str">
        <f>VLOOKUP($B8,일위대가!$C$2:$N$782,4,0)</f>
        <v>10m</v>
      </c>
      <c r="F8" s="93">
        <v>1</v>
      </c>
      <c r="G8" s="52"/>
      <c r="H8" s="52"/>
      <c r="I8" s="52"/>
      <c r="J8" s="52">
        <f t="shared" si="2"/>
        <v>0</v>
      </c>
      <c r="K8" s="280"/>
      <c r="L8" s="273"/>
    </row>
    <row r="9" spans="1:12" s="279" customFormat="1">
      <c r="A9" s="82" t="str">
        <f t="shared" si="0"/>
        <v>스위칭 허브 설치4F8T</v>
      </c>
      <c r="B9" s="280">
        <f t="shared" si="1"/>
        <v>7</v>
      </c>
      <c r="C9" s="93" t="str">
        <f>VLOOKUP($B9,일위대가!$C$2:$N$823,2,0)</f>
        <v>스위칭 허브 설치</v>
      </c>
      <c r="D9" s="93" t="str">
        <f>IF(VLOOKUP($B9,일위대가!$C$2:$N$782,3,0)="","",VLOOKUP($B9,일위대가!$C$2:$N$823,3,0))</f>
        <v>4F8T</v>
      </c>
      <c r="E9" s="94" t="str">
        <f>VLOOKUP($B9,일위대가!$C$2:$N$782,4,0)</f>
        <v>대</v>
      </c>
      <c r="F9" s="93">
        <v>1</v>
      </c>
      <c r="G9" s="52"/>
      <c r="H9" s="52"/>
      <c r="I9" s="52"/>
      <c r="J9" s="52">
        <f t="shared" si="2"/>
        <v>0</v>
      </c>
      <c r="K9" s="280"/>
      <c r="L9" s="273"/>
    </row>
    <row r="10" spans="1:12" s="279" customFormat="1">
      <c r="A10" s="82" t="str">
        <f t="shared" si="0"/>
        <v>스위칭 허브 설치2F8T</v>
      </c>
      <c r="B10" s="280">
        <f t="shared" si="1"/>
        <v>8</v>
      </c>
      <c r="C10" s="93" t="str">
        <f>VLOOKUP($B10,일위대가!$C$2:$N$823,2,0)</f>
        <v>스위칭 허브 설치</v>
      </c>
      <c r="D10" s="93" t="str">
        <f>IF(VLOOKUP($B10,일위대가!$C$2:$N$782,3,0)="","",VLOOKUP($B10,일위대가!$C$2:$N$823,3,0))</f>
        <v>2F8T</v>
      </c>
      <c r="E10" s="94" t="str">
        <f>VLOOKUP($B10,일위대가!$C$2:$N$782,4,0)</f>
        <v>대</v>
      </c>
      <c r="F10" s="93">
        <v>1</v>
      </c>
      <c r="G10" s="52"/>
      <c r="H10" s="52"/>
      <c r="I10" s="52"/>
      <c r="J10" s="52">
        <f t="shared" si="2"/>
        <v>0</v>
      </c>
      <c r="K10" s="280"/>
      <c r="L10" s="273"/>
    </row>
    <row r="11" spans="1:12" s="279" customFormat="1">
      <c r="A11" s="82" t="str">
        <f t="shared" si="0"/>
        <v>더미 허브 설치Hub-4,Poe</v>
      </c>
      <c r="B11" s="280">
        <f t="shared" si="1"/>
        <v>9</v>
      </c>
      <c r="C11" s="93" t="str">
        <f>VLOOKUP($B11,일위대가!$C$2:$N$823,2,0)</f>
        <v>더미 허브 설치</v>
      </c>
      <c r="D11" s="93" t="str">
        <f>IF(VLOOKUP($B11,일위대가!$C$2:$N$782,3,0)="","",VLOOKUP($B11,일위대가!$C$2:$N$823,3,0))</f>
        <v>Hub-4,Poe</v>
      </c>
      <c r="E11" s="94" t="str">
        <f>VLOOKUP($B11,일위대가!$C$2:$N$782,4,0)</f>
        <v>대</v>
      </c>
      <c r="F11" s="93">
        <v>1</v>
      </c>
      <c r="G11" s="52"/>
      <c r="H11" s="52"/>
      <c r="I11" s="52"/>
      <c r="J11" s="52">
        <f t="shared" si="2"/>
        <v>0</v>
      </c>
      <c r="K11" s="280"/>
      <c r="L11" s="273"/>
    </row>
    <row r="12" spans="1:12" s="279" customFormat="1">
      <c r="A12" s="82" t="str">
        <f t="shared" si="0"/>
        <v>광분배반(FDF)신설mini-FDF</v>
      </c>
      <c r="B12" s="280">
        <f t="shared" si="1"/>
        <v>10</v>
      </c>
      <c r="C12" s="93" t="str">
        <f>VLOOKUP($B12,일위대가!$C$2:$N$823,2,0)</f>
        <v>광분배반(FDF)신설</v>
      </c>
      <c r="D12" s="93" t="str">
        <f>IF(VLOOKUP($B12,일위대가!$C$2:$N$782,3,0)="","",VLOOKUP($B12,일위대가!$C$2:$N$823,3,0))</f>
        <v>mini-FDF</v>
      </c>
      <c r="E12" s="94" t="str">
        <f>VLOOKUP($B12,일위대가!$C$2:$N$782,4,0)</f>
        <v>대</v>
      </c>
      <c r="F12" s="93">
        <v>1</v>
      </c>
      <c r="G12" s="52"/>
      <c r="H12" s="52"/>
      <c r="I12" s="52"/>
      <c r="J12" s="52">
        <f t="shared" si="2"/>
        <v>0</v>
      </c>
      <c r="K12" s="280"/>
      <c r="L12" s="273"/>
    </row>
    <row r="13" spans="1:12" s="279" customFormat="1">
      <c r="A13" s="82" t="str">
        <f t="shared" si="0"/>
        <v>광모듈 설치WDM-10km</v>
      </c>
      <c r="B13" s="280">
        <f t="shared" si="1"/>
        <v>11</v>
      </c>
      <c r="C13" s="93" t="str">
        <f>VLOOKUP($B13,일위대가!$C$2:$N$823,2,0)</f>
        <v>광모듈 설치</v>
      </c>
      <c r="D13" s="93" t="str">
        <f>IF(VLOOKUP($B13,일위대가!$C$2:$N$782,3,0)="","",VLOOKUP($B13,일위대가!$C$2:$N$823,3,0))</f>
        <v>WDM-10km</v>
      </c>
      <c r="E13" s="94" t="str">
        <f>VLOOKUP($B13,일위대가!$C$2:$N$782,4,0)</f>
        <v>개</v>
      </c>
      <c r="F13" s="93">
        <v>1</v>
      </c>
      <c r="G13" s="52"/>
      <c r="H13" s="52"/>
      <c r="I13" s="52"/>
      <c r="J13" s="52">
        <f t="shared" si="2"/>
        <v>0</v>
      </c>
      <c r="K13" s="280"/>
      <c r="L13" s="273"/>
    </row>
    <row r="14" spans="1:12" s="279" customFormat="1">
      <c r="A14" s="82" t="str">
        <f t="shared" si="0"/>
        <v>OJC 포설LC/SC-1m</v>
      </c>
      <c r="B14" s="280">
        <f t="shared" si="1"/>
        <v>12</v>
      </c>
      <c r="C14" s="93" t="str">
        <f>VLOOKUP($B14,일위대가!$C$2:$N$823,2,0)</f>
        <v>OJC 포설</v>
      </c>
      <c r="D14" s="93" t="str">
        <f>IF(VLOOKUP($B14,일위대가!$C$2:$N$782,3,0)="","",VLOOKUP($B14,일위대가!$C$2:$N$823,3,0))</f>
        <v>LC/SC-1m</v>
      </c>
      <c r="E14" s="94" t="str">
        <f>VLOOKUP($B14,일위대가!$C$2:$N$782,4,0)</f>
        <v>본</v>
      </c>
      <c r="F14" s="93">
        <v>1</v>
      </c>
      <c r="G14" s="52"/>
      <c r="H14" s="52"/>
      <c r="I14" s="52"/>
      <c r="J14" s="52">
        <f t="shared" si="2"/>
        <v>0</v>
      </c>
      <c r="K14" s="280"/>
      <c r="L14" s="273"/>
    </row>
    <row r="15" spans="1:12" s="279" customFormat="1">
      <c r="A15" s="82" t="str">
        <f t="shared" si="0"/>
        <v>국내성단12코어 이하</v>
      </c>
      <c r="B15" s="280">
        <f t="shared" si="1"/>
        <v>13</v>
      </c>
      <c r="C15" s="93" t="str">
        <f>VLOOKUP($B15,일위대가!$C$2:$N$823,2,0)</f>
        <v>국내성단</v>
      </c>
      <c r="D15" s="93" t="str">
        <f>IF(VLOOKUP($B15,일위대가!$C$2:$N$782,3,0)="","",VLOOKUP($B15,일위대가!$C$2:$N$823,3,0))</f>
        <v>12코어 이하</v>
      </c>
      <c r="E15" s="94" t="str">
        <f>VLOOKUP($B15,일위대가!$C$2:$N$782,4,0)</f>
        <v>코어</v>
      </c>
      <c r="F15" s="93">
        <v>1</v>
      </c>
      <c r="G15" s="52"/>
      <c r="H15" s="52"/>
      <c r="I15" s="52"/>
      <c r="J15" s="52">
        <f t="shared" si="2"/>
        <v>0</v>
      </c>
      <c r="K15" s="280"/>
      <c r="L15" s="273"/>
    </row>
    <row r="16" spans="1:12" s="279" customFormat="1">
      <c r="A16" s="82" t="str">
        <f t="shared" si="0"/>
        <v>광케이블 접속12코어 이하</v>
      </c>
      <c r="B16" s="280">
        <f t="shared" si="1"/>
        <v>14</v>
      </c>
      <c r="C16" s="93" t="str">
        <f>VLOOKUP($B16,일위대가!$C$2:$N$823,2,0)</f>
        <v>광케이블 접속</v>
      </c>
      <c r="D16" s="93" t="str">
        <f>IF(VLOOKUP($B16,일위대가!$C$2:$N$782,3,0)="","",VLOOKUP($B16,일위대가!$C$2:$N$823,3,0))</f>
        <v>12코어 이하</v>
      </c>
      <c r="E16" s="94" t="str">
        <f>VLOOKUP($B16,일위대가!$C$2:$N$782,4,0)</f>
        <v>코어</v>
      </c>
      <c r="F16" s="93">
        <v>1</v>
      </c>
      <c r="G16" s="52"/>
      <c r="H16" s="52"/>
      <c r="I16" s="52"/>
      <c r="J16" s="52">
        <f t="shared" si="2"/>
        <v>0</v>
      </c>
      <c r="K16" s="280"/>
      <c r="L16" s="273"/>
    </row>
    <row r="17" spans="1:12" s="279" customFormat="1">
      <c r="A17" s="82" t="str">
        <f t="shared" si="0"/>
        <v>모듈러 제작RJ-45</v>
      </c>
      <c r="B17" s="280">
        <f t="shared" si="1"/>
        <v>15</v>
      </c>
      <c r="C17" s="93" t="str">
        <f>VLOOKUP($B17,일위대가!$C$2:$N$823,2,0)</f>
        <v>모듈러 제작</v>
      </c>
      <c r="D17" s="93" t="str">
        <f>IF(VLOOKUP($B17,일위대가!$C$2:$N$782,3,0)="","",VLOOKUP($B17,일위대가!$C$2:$N$823,3,0))</f>
        <v>RJ-45</v>
      </c>
      <c r="E17" s="94" t="str">
        <f>VLOOKUP($B17,일위대가!$C$2:$N$782,4,0)</f>
        <v>10개</v>
      </c>
      <c r="F17" s="93">
        <v>1</v>
      </c>
      <c r="G17" s="52"/>
      <c r="H17" s="52"/>
      <c r="I17" s="52"/>
      <c r="J17" s="52">
        <f t="shared" si="2"/>
        <v>0</v>
      </c>
      <c r="K17" s="280"/>
      <c r="L17" s="273"/>
    </row>
    <row r="18" spans="1:12" s="279" customFormat="1">
      <c r="A18" s="82" t="str">
        <f t="shared" si="0"/>
        <v>전주건식7m 이하, 보강</v>
      </c>
      <c r="B18" s="280">
        <f t="shared" si="1"/>
        <v>16</v>
      </c>
      <c r="C18" s="93" t="str">
        <f>VLOOKUP($B18,일위대가!$C$2:$N$823,2,0)</f>
        <v>전주건식</v>
      </c>
      <c r="D18" s="93" t="str">
        <f>IF(VLOOKUP($B18,일위대가!$C$2:$N$782,3,0)="","",VLOOKUP($B18,일위대가!$C$2:$N$823,3,0))</f>
        <v>7m 이하, 보강</v>
      </c>
      <c r="E18" s="94" t="str">
        <f>VLOOKUP($B18,일위대가!$C$2:$N$782,4,0)</f>
        <v>본</v>
      </c>
      <c r="F18" s="93">
        <v>1</v>
      </c>
      <c r="G18" s="52"/>
      <c r="H18" s="52"/>
      <c r="I18" s="52"/>
      <c r="J18" s="52">
        <f t="shared" si="2"/>
        <v>0</v>
      </c>
      <c r="K18" s="280"/>
      <c r="L18" s="273"/>
    </row>
    <row r="19" spans="1:12" s="279" customFormat="1">
      <c r="A19" s="82" t="str">
        <f t="shared" si="0"/>
        <v>pole 건식6m 이하</v>
      </c>
      <c r="B19" s="280">
        <f t="shared" si="1"/>
        <v>17</v>
      </c>
      <c r="C19" s="93" t="str">
        <f>VLOOKUP($B19,일위대가!$C$2:$N$823,2,0)</f>
        <v>pole 건식</v>
      </c>
      <c r="D19" s="93" t="str">
        <f>IF(VLOOKUP($B19,일위대가!$C$2:$N$782,3,0)="","",VLOOKUP($B19,일위대가!$C$2:$N$823,3,0))</f>
        <v>6m 이하</v>
      </c>
      <c r="E19" s="94" t="str">
        <f>VLOOKUP($B19,일위대가!$C$2:$N$782,4,0)</f>
        <v>본</v>
      </c>
      <c r="F19" s="93">
        <v>1</v>
      </c>
      <c r="G19" s="52"/>
      <c r="H19" s="52"/>
      <c r="I19" s="52"/>
      <c r="J19" s="52">
        <f t="shared" si="2"/>
        <v>0</v>
      </c>
      <c r="K19" s="280"/>
      <c r="L19" s="273"/>
    </row>
    <row r="20" spans="1:12" s="279" customFormat="1">
      <c r="A20" s="82" t="str">
        <f t="shared" si="0"/>
        <v>pole 건식5m 이하</v>
      </c>
      <c r="B20" s="280">
        <f t="shared" si="1"/>
        <v>18</v>
      </c>
      <c r="C20" s="93" t="str">
        <f>VLOOKUP($B20,일위대가!$C$2:$N$823,2,0)</f>
        <v>pole 건식</v>
      </c>
      <c r="D20" s="93" t="str">
        <f>IF(VLOOKUP($B20,일위대가!$C$2:$N$782,3,0)="","",VLOOKUP($B20,일위대가!$C$2:$N$823,3,0))</f>
        <v>5m 이하</v>
      </c>
      <c r="E20" s="94" t="str">
        <f>VLOOKUP($B20,일위대가!$C$2:$N$782,4,0)</f>
        <v>본</v>
      </c>
      <c r="F20" s="93">
        <v>1</v>
      </c>
      <c r="G20" s="52"/>
      <c r="H20" s="52"/>
      <c r="I20" s="52"/>
      <c r="J20" s="52">
        <f t="shared" si="2"/>
        <v>0</v>
      </c>
      <c r="K20" s="280"/>
      <c r="L20" s="273"/>
    </row>
    <row r="21" spans="1:12" s="279" customFormat="1">
      <c r="A21" s="82" t="str">
        <f t="shared" si="0"/>
        <v>pole 건식3m 이하</v>
      </c>
      <c r="B21" s="280">
        <f t="shared" si="1"/>
        <v>19</v>
      </c>
      <c r="C21" s="93" t="str">
        <f>VLOOKUP($B21,일위대가!$C$2:$N$823,2,0)</f>
        <v>pole 건식</v>
      </c>
      <c r="D21" s="93" t="str">
        <f>IF(VLOOKUP($B21,일위대가!$C$2:$N$782,3,0)="","",VLOOKUP($B21,일위대가!$C$2:$N$823,3,0))</f>
        <v>3m 이하</v>
      </c>
      <c r="E21" s="94" t="str">
        <f>VLOOKUP($B21,일위대가!$C$2:$N$782,4,0)</f>
        <v>본</v>
      </c>
      <c r="F21" s="93">
        <v>1</v>
      </c>
      <c r="G21" s="52"/>
      <c r="H21" s="52"/>
      <c r="I21" s="52"/>
      <c r="J21" s="52">
        <f t="shared" si="2"/>
        <v>0</v>
      </c>
      <c r="K21" s="280"/>
      <c r="L21" s="273"/>
    </row>
    <row r="22" spans="1:12" s="279" customFormat="1">
      <c r="A22" s="82" t="str">
        <f t="shared" si="0"/>
        <v>밴드취부암타이밴드</v>
      </c>
      <c r="B22" s="280">
        <f t="shared" si="1"/>
        <v>20</v>
      </c>
      <c r="C22" s="93" t="str">
        <f>VLOOKUP($B22,일위대가!$C$2:$N$823,2,0)</f>
        <v>밴드취부</v>
      </c>
      <c r="D22" s="93" t="str">
        <f>IF(VLOOKUP($B22,일위대가!$C$2:$N$782,3,0)="","",VLOOKUP($B22,일위대가!$C$2:$N$823,3,0))</f>
        <v>암타이밴드</v>
      </c>
      <c r="E22" s="94" t="str">
        <f>VLOOKUP($B22,일위대가!$C$2:$N$782,4,0)</f>
        <v>10개</v>
      </c>
      <c r="F22" s="93">
        <v>1</v>
      </c>
      <c r="G22" s="52"/>
      <c r="H22" s="52"/>
      <c r="I22" s="52"/>
      <c r="J22" s="52">
        <f t="shared" si="2"/>
        <v>0</v>
      </c>
      <c r="K22" s="280"/>
      <c r="L22" s="273"/>
    </row>
    <row r="23" spans="1:12" s="279" customFormat="1">
      <c r="A23" s="82" t="str">
        <f t="shared" si="0"/>
        <v>클램프 취부클램프</v>
      </c>
      <c r="B23" s="280">
        <f t="shared" si="1"/>
        <v>21</v>
      </c>
      <c r="C23" s="93" t="str">
        <f>VLOOKUP($B23,일위대가!$C$2:$N$823,2,0)</f>
        <v>클램프 취부</v>
      </c>
      <c r="D23" s="93" t="str">
        <f>IF(VLOOKUP($B23,일위대가!$C$2:$N$782,3,0)="","",VLOOKUP($B23,일위대가!$C$2:$N$823,3,0))</f>
        <v>클램프</v>
      </c>
      <c r="E23" s="94" t="str">
        <f>VLOOKUP($B23,일위대가!$C$2:$N$782,4,0)</f>
        <v>10개</v>
      </c>
      <c r="F23" s="93">
        <v>1</v>
      </c>
      <c r="G23" s="52"/>
      <c r="H23" s="52"/>
      <c r="I23" s="52"/>
      <c r="J23" s="52">
        <f t="shared" si="2"/>
        <v>0</v>
      </c>
      <c r="K23" s="280"/>
      <c r="L23" s="273"/>
    </row>
    <row r="24" spans="1:12" s="279" customFormat="1">
      <c r="A24" s="82" t="str">
        <f t="shared" si="0"/>
        <v>조가선가설30㎟</v>
      </c>
      <c r="B24" s="280">
        <f t="shared" si="1"/>
        <v>22</v>
      </c>
      <c r="C24" s="93" t="str">
        <f>VLOOKUP($B24,일위대가!$C$2:$N$823,2,0)</f>
        <v>조가선가설</v>
      </c>
      <c r="D24" s="93" t="str">
        <f>IF(VLOOKUP($B24,일위대가!$C$2:$N$782,3,0)="","",VLOOKUP($B24,일위대가!$C$2:$N$823,3,0))</f>
        <v>30㎟</v>
      </c>
      <c r="E24" s="94" t="str">
        <f>VLOOKUP($B24,일위대가!$C$2:$N$782,4,0)</f>
        <v>km</v>
      </c>
      <c r="F24" s="93">
        <v>1</v>
      </c>
      <c r="G24" s="52"/>
      <c r="H24" s="52"/>
      <c r="I24" s="52"/>
      <c r="J24" s="52">
        <f t="shared" si="2"/>
        <v>0</v>
      </c>
      <c r="K24" s="280"/>
      <c r="L24" s="273"/>
    </row>
    <row r="25" spans="1:12" s="279" customFormat="1">
      <c r="A25" s="82" t="str">
        <f t="shared" si="0"/>
        <v>케이블 바인딩</v>
      </c>
      <c r="B25" s="280">
        <f t="shared" si="1"/>
        <v>23</v>
      </c>
      <c r="C25" s="93" t="str">
        <f>VLOOKUP($B25,일위대가!$C$2:$N$823,2,0)</f>
        <v>케이블 바인딩</v>
      </c>
      <c r="D25" s="93" t="str">
        <f>IF(VLOOKUP($B25,일위대가!$C$2:$N$782,3,0)="","",VLOOKUP($B25,일위대가!$C$2:$N$823,3,0))</f>
        <v/>
      </c>
      <c r="E25" s="94" t="str">
        <f>VLOOKUP($B25,일위대가!$C$2:$N$782,4,0)</f>
        <v>km</v>
      </c>
      <c r="F25" s="93">
        <v>1</v>
      </c>
      <c r="G25" s="52"/>
      <c r="H25" s="52"/>
      <c r="I25" s="52"/>
      <c r="J25" s="52">
        <f t="shared" si="2"/>
        <v>0</v>
      </c>
      <c r="K25" s="280"/>
      <c r="L25" s="273"/>
    </row>
    <row r="26" spans="1:12" s="279" customFormat="1">
      <c r="A26" s="82" t="str">
        <f t="shared" si="0"/>
        <v>행거 설치</v>
      </c>
      <c r="B26" s="280">
        <f t="shared" si="1"/>
        <v>24</v>
      </c>
      <c r="C26" s="93" t="str">
        <f>VLOOKUP($B26,일위대가!$C$2:$N$823,2,0)</f>
        <v>행거 설치</v>
      </c>
      <c r="D26" s="93" t="str">
        <f>IF(VLOOKUP($B26,일위대가!$C$2:$N$782,3,0)="","",VLOOKUP($B26,일위대가!$C$2:$N$823,3,0))</f>
        <v/>
      </c>
      <c r="E26" s="94" t="str">
        <f>VLOOKUP($B26,일위대가!$C$2:$N$782,4,0)</f>
        <v>km</v>
      </c>
      <c r="F26" s="93">
        <v>1</v>
      </c>
      <c r="G26" s="52"/>
      <c r="H26" s="52"/>
      <c r="I26" s="52"/>
      <c r="J26" s="52">
        <f t="shared" si="2"/>
        <v>0</v>
      </c>
      <c r="K26" s="280"/>
      <c r="L26" s="273"/>
    </row>
    <row r="27" spans="1:12" s="357" customFormat="1">
      <c r="A27" s="82" t="str">
        <f t="shared" si="0"/>
        <v>카메라 철거돔형, 불용</v>
      </c>
      <c r="B27" s="356">
        <f t="shared" si="1"/>
        <v>25</v>
      </c>
      <c r="C27" s="93" t="str">
        <f>VLOOKUP($B27,일위대가!$C$2:$N$823,2,0)</f>
        <v>카메라 철거</v>
      </c>
      <c r="D27" s="93" t="str">
        <f>IF(VLOOKUP($B27,일위대가!$C$2:$N$782,3,0)="","",VLOOKUP($B27,일위대가!$C$2:$N$823,3,0))</f>
        <v>돔형, 불용</v>
      </c>
      <c r="E27" s="94" t="str">
        <f>VLOOKUP($B27,일위대가!$C$2:$N$782,4,0)</f>
        <v>대</v>
      </c>
      <c r="F27" s="93">
        <v>1</v>
      </c>
      <c r="G27" s="52"/>
      <c r="H27" s="52"/>
      <c r="I27" s="52"/>
      <c r="J27" s="52">
        <f t="shared" si="2"/>
        <v>0</v>
      </c>
      <c r="K27" s="356"/>
    </row>
    <row r="28" spans="1:12" s="357" customFormat="1">
      <c r="A28" s="82" t="str">
        <f t="shared" si="0"/>
        <v>ARM 설치L=1m</v>
      </c>
      <c r="B28" s="356">
        <f t="shared" si="1"/>
        <v>26</v>
      </c>
      <c r="C28" s="93" t="str">
        <f>VLOOKUP($B28,일위대가!$C$2:$N$823,2,0)</f>
        <v>ARM 설치</v>
      </c>
      <c r="D28" s="93" t="str">
        <f>IF(VLOOKUP($B28,일위대가!$C$2:$N$782,3,0)="","",VLOOKUP($B28,일위대가!$C$2:$N$823,3,0))</f>
        <v>L=1m</v>
      </c>
      <c r="E28" s="94" t="str">
        <f>VLOOKUP($B28,일위대가!$C$2:$N$782,4,0)</f>
        <v>대</v>
      </c>
      <c r="F28" s="93">
        <v>1</v>
      </c>
      <c r="G28" s="52"/>
      <c r="H28" s="52"/>
      <c r="I28" s="52"/>
      <c r="J28" s="52">
        <f t="shared" si="2"/>
        <v>0</v>
      </c>
      <c r="K28" s="356"/>
    </row>
    <row r="29" spans="1:12" s="357" customFormat="1">
      <c r="A29" s="82" t="str">
        <f t="shared" si="0"/>
        <v>ARM 설치L=2m</v>
      </c>
      <c r="B29" s="356">
        <f t="shared" si="1"/>
        <v>27</v>
      </c>
      <c r="C29" s="93" t="str">
        <f>VLOOKUP($B29,일위대가!$C$2:$N$823,2,0)</f>
        <v>ARM 설치</v>
      </c>
      <c r="D29" s="93" t="str">
        <f>IF(VLOOKUP($B29,일위대가!$C$2:$N$782,3,0)="","",VLOOKUP($B29,일위대가!$C$2:$N$823,3,0))</f>
        <v>L=2m</v>
      </c>
      <c r="E29" s="94" t="str">
        <f>VLOOKUP($B29,일위대가!$C$2:$N$782,4,0)</f>
        <v>대</v>
      </c>
      <c r="F29" s="93">
        <v>1</v>
      </c>
      <c r="G29" s="52"/>
      <c r="H29" s="52"/>
      <c r="I29" s="52"/>
      <c r="J29" s="52">
        <f t="shared" si="2"/>
        <v>0</v>
      </c>
      <c r="K29" s="356"/>
    </row>
    <row r="30" spans="1:12" s="357" customFormat="1">
      <c r="A30" s="82" t="str">
        <f t="shared" si="0"/>
        <v>지상고 높임 철물 설치5m 이하</v>
      </c>
      <c r="B30" s="356">
        <f t="shared" si="1"/>
        <v>28</v>
      </c>
      <c r="C30" s="93" t="str">
        <f>VLOOKUP($B30,일위대가!$C$2:$N$823,2,0)</f>
        <v>지상고 높임 철물 설치</v>
      </c>
      <c r="D30" s="93" t="str">
        <f>IF(VLOOKUP($B30,일위대가!$C$2:$N$782,3,0)="","",VLOOKUP($B30,일위대가!$C$2:$N$823,3,0))</f>
        <v>5m 이하</v>
      </c>
      <c r="E30" s="94" t="str">
        <f>VLOOKUP($B30,일위대가!$C$2:$N$782,4,0)</f>
        <v>개</v>
      </c>
      <c r="F30" s="93">
        <v>1</v>
      </c>
      <c r="G30" s="52"/>
      <c r="H30" s="52"/>
      <c r="I30" s="52"/>
      <c r="J30" s="52">
        <f t="shared" si="2"/>
        <v>0</v>
      </c>
      <c r="K30" s="356"/>
    </row>
    <row r="31" spans="1:12" s="357" customFormat="1">
      <c r="A31" s="82" t="str">
        <f t="shared" si="0"/>
        <v>함체설치5250㎠ 이하, (440*600)</v>
      </c>
      <c r="B31" s="356">
        <f t="shared" si="1"/>
        <v>29</v>
      </c>
      <c r="C31" s="93" t="str">
        <f>VLOOKUP($B31,일위대가!$C$2:$N$823,2,0)</f>
        <v>함체설치</v>
      </c>
      <c r="D31" s="93" t="str">
        <f>IF(VLOOKUP($B31,일위대가!$C$2:$N$782,3,0)="","",VLOOKUP($B31,일위대가!$C$2:$N$823,3,0))</f>
        <v>5250㎠ 이하, (440*600)</v>
      </c>
      <c r="E31" s="94" t="str">
        <f>VLOOKUP($B31,일위대가!$C$2:$N$782,4,0)</f>
        <v>개</v>
      </c>
      <c r="F31" s="93">
        <v>1</v>
      </c>
      <c r="G31" s="52"/>
      <c r="H31" s="52"/>
      <c r="I31" s="52"/>
      <c r="J31" s="52">
        <f t="shared" si="2"/>
        <v>0</v>
      </c>
      <c r="K31" s="356"/>
    </row>
    <row r="32" spans="1:12" s="357" customFormat="1">
      <c r="A32" s="82" t="str">
        <f t="shared" si="0"/>
        <v>함체설치1800㎠ 이하, (360*430)</v>
      </c>
      <c r="B32" s="356">
        <f t="shared" si="1"/>
        <v>30</v>
      </c>
      <c r="C32" s="93" t="str">
        <f>VLOOKUP($B32,일위대가!$C$2:$N$823,2,0)</f>
        <v>함체설치</v>
      </c>
      <c r="D32" s="93" t="str">
        <f>IF(VLOOKUP($B32,일위대가!$C$2:$N$782,3,0)="","",VLOOKUP($B32,일위대가!$C$2:$N$823,3,0))</f>
        <v>1800㎠ 이하, (360*430)</v>
      </c>
      <c r="E32" s="94" t="str">
        <f>VLOOKUP($B32,일위대가!$C$2:$N$782,4,0)</f>
        <v>개</v>
      </c>
      <c r="F32" s="93">
        <v>1</v>
      </c>
      <c r="G32" s="52"/>
      <c r="H32" s="52"/>
      <c r="I32" s="52"/>
      <c r="J32" s="52">
        <f t="shared" si="2"/>
        <v>0</v>
      </c>
      <c r="K32" s="356"/>
    </row>
    <row r="33" spans="1:12" s="357" customFormat="1">
      <c r="A33" s="82" t="str">
        <f t="shared" si="0"/>
        <v>기초 설치기성품(600*840*720*900)</v>
      </c>
      <c r="B33" s="356">
        <f t="shared" si="1"/>
        <v>31</v>
      </c>
      <c r="C33" s="93" t="str">
        <f>VLOOKUP($B33,일위대가!$C$2:$N$823,2,0)</f>
        <v>기초 설치</v>
      </c>
      <c r="D33" s="93" t="str">
        <f>IF(VLOOKUP($B33,일위대가!$C$2:$N$782,3,0)="","",VLOOKUP($B33,일위대가!$C$2:$N$823,3,0))</f>
        <v>기성품(600*840*720*900)</v>
      </c>
      <c r="E33" s="94" t="str">
        <f>VLOOKUP($B33,일위대가!$C$2:$N$782,4,0)</f>
        <v>개</v>
      </c>
      <c r="F33" s="93">
        <v>1</v>
      </c>
      <c r="G33" s="52"/>
      <c r="H33" s="52"/>
      <c r="I33" s="52"/>
      <c r="J33" s="52">
        <f t="shared" si="2"/>
        <v>0</v>
      </c>
      <c r="K33" s="356"/>
    </row>
    <row r="34" spans="1:12" s="357" customFormat="1">
      <c r="A34" s="82" t="str">
        <f t="shared" si="0"/>
        <v>기초 설치현장타설</v>
      </c>
      <c r="B34" s="356">
        <f t="shared" si="1"/>
        <v>32</v>
      </c>
      <c r="C34" s="93" t="str">
        <f>VLOOKUP($B34,일위대가!$C$2:$N$823,2,0)</f>
        <v>기초 설치</v>
      </c>
      <c r="D34" s="93" t="str">
        <f>IF(VLOOKUP($B34,일위대가!$C$2:$N$782,3,0)="","",VLOOKUP($B34,일위대가!$C$2:$N$823,3,0))</f>
        <v>현장타설</v>
      </c>
      <c r="E34" s="94" t="str">
        <f>VLOOKUP($B34,일위대가!$C$2:$N$782,4,0)</f>
        <v>개</v>
      </c>
      <c r="F34" s="93">
        <v>1</v>
      </c>
      <c r="G34" s="52"/>
      <c r="H34" s="52"/>
      <c r="I34" s="52"/>
      <c r="J34" s="52">
        <f t="shared" si="2"/>
        <v>0</v>
      </c>
      <c r="K34" s="356"/>
    </row>
    <row r="35" spans="1:12" s="357" customFormat="1">
      <c r="A35" s="82" t="str">
        <f t="shared" si="0"/>
        <v>ELB 설치30AF이하, 차단기</v>
      </c>
      <c r="B35" s="356">
        <f t="shared" si="1"/>
        <v>33</v>
      </c>
      <c r="C35" s="93" t="str">
        <f>VLOOKUP($B35,일위대가!$C$2:$N$823,2,0)</f>
        <v>ELB 설치</v>
      </c>
      <c r="D35" s="93" t="str">
        <f>IF(VLOOKUP($B35,일위대가!$C$2:$N$782,3,0)="","",VLOOKUP($B35,일위대가!$C$2:$N$823,3,0))</f>
        <v>30AF이하, 차단기</v>
      </c>
      <c r="E35" s="94" t="str">
        <f>VLOOKUP($B35,일위대가!$C$2:$N$782,4,0)</f>
        <v>개</v>
      </c>
      <c r="F35" s="93">
        <v>1</v>
      </c>
      <c r="G35" s="52"/>
      <c r="H35" s="52"/>
      <c r="I35" s="52"/>
      <c r="J35" s="52">
        <f t="shared" si="2"/>
        <v>0</v>
      </c>
      <c r="K35" s="356"/>
    </row>
    <row r="36" spans="1:12" s="279" customFormat="1">
      <c r="A36" s="82" t="str">
        <f t="shared" si="0"/>
        <v>SPD 설치전원용</v>
      </c>
      <c r="B36" s="280">
        <f t="shared" si="1"/>
        <v>34</v>
      </c>
      <c r="C36" s="93" t="str">
        <f>VLOOKUP($B36,일위대가!$C$2:$N$823,2,0)</f>
        <v>SPD 설치</v>
      </c>
      <c r="D36" s="93" t="str">
        <f>IF(VLOOKUP($B36,일위대가!$C$2:$N$782,3,0)="","",VLOOKUP($B36,일위대가!$C$2:$N$823,3,0))</f>
        <v>전원용</v>
      </c>
      <c r="E36" s="94" t="str">
        <f>VLOOKUP($B36,일위대가!$C$2:$N$782,4,0)</f>
        <v>개</v>
      </c>
      <c r="F36" s="93">
        <v>1</v>
      </c>
      <c r="G36" s="52"/>
      <c r="H36" s="52"/>
      <c r="I36" s="52"/>
      <c r="J36" s="52">
        <f t="shared" si="2"/>
        <v>0</v>
      </c>
      <c r="K36" s="280"/>
      <c r="L36" s="273"/>
    </row>
    <row r="37" spans="1:12" s="279" customFormat="1">
      <c r="A37" s="82" t="str">
        <f t="shared" si="0"/>
        <v>전원콘센트 설치2P 기준</v>
      </c>
      <c r="B37" s="280">
        <f t="shared" si="1"/>
        <v>35</v>
      </c>
      <c r="C37" s="93" t="str">
        <f>VLOOKUP($B37,일위대가!$C$2:$N$823,2,0)</f>
        <v>전원콘센트 설치</v>
      </c>
      <c r="D37" s="93" t="str">
        <f>IF(VLOOKUP($B37,일위대가!$C$2:$N$782,3,0)="","",VLOOKUP($B37,일위대가!$C$2:$N$823,3,0))</f>
        <v>2P 기준</v>
      </c>
      <c r="E37" s="94" t="str">
        <f>VLOOKUP($B37,일위대가!$C$2:$N$782,4,0)</f>
        <v>개</v>
      </c>
      <c r="F37" s="93">
        <v>1</v>
      </c>
      <c r="G37" s="52"/>
      <c r="H37" s="52"/>
      <c r="I37" s="52"/>
      <c r="J37" s="52">
        <f t="shared" si="2"/>
        <v>0</v>
      </c>
      <c r="K37" s="280"/>
      <c r="L37" s="273"/>
    </row>
    <row r="38" spans="1:12" s="279" customFormat="1">
      <c r="A38" s="82" t="str">
        <f t="shared" si="0"/>
        <v>접지봉 타설14㎟ x 1000L x 1EA</v>
      </c>
      <c r="B38" s="280">
        <f t="shared" si="1"/>
        <v>36</v>
      </c>
      <c r="C38" s="93" t="str">
        <f>VLOOKUP($B38,일위대가!$C$2:$N$823,2,0)</f>
        <v>접지봉 타설</v>
      </c>
      <c r="D38" s="93" t="str">
        <f>IF(VLOOKUP($B38,일위대가!$C$2:$N$782,3,0)="","",VLOOKUP($B38,일위대가!$C$2:$N$823,3,0))</f>
        <v>14㎟ x 1000L x 1EA</v>
      </c>
      <c r="E38" s="94" t="str">
        <f>VLOOKUP($B38,일위대가!$C$2:$N$782,4,0)</f>
        <v>개소</v>
      </c>
      <c r="F38" s="93">
        <v>1</v>
      </c>
      <c r="G38" s="52"/>
      <c r="H38" s="52"/>
      <c r="I38" s="52"/>
      <c r="J38" s="52">
        <f t="shared" si="2"/>
        <v>0</v>
      </c>
      <c r="K38" s="280"/>
      <c r="L38" s="273"/>
    </row>
    <row r="39" spans="1:12" s="279" customFormat="1">
      <c r="A39" s="82" t="str">
        <f t="shared" si="0"/>
        <v>접지 케이블10㎟이하</v>
      </c>
      <c r="B39" s="280">
        <f t="shared" si="1"/>
        <v>37</v>
      </c>
      <c r="C39" s="93" t="str">
        <f>VLOOKUP($B39,일위대가!$C$2:$N$823,2,0)</f>
        <v>접지 케이블</v>
      </c>
      <c r="D39" s="93" t="str">
        <f>IF(VLOOKUP($B39,일위대가!$C$2:$N$782,3,0)="","",VLOOKUP($B39,일위대가!$C$2:$N$823,3,0))</f>
        <v>10㎟이하</v>
      </c>
      <c r="E39" s="94" t="str">
        <f>VLOOKUP($B39,일위대가!$C$2:$N$782,4,0)</f>
        <v>10m</v>
      </c>
      <c r="F39" s="93">
        <v>1</v>
      </c>
      <c r="G39" s="52"/>
      <c r="H39" s="52"/>
      <c r="I39" s="52"/>
      <c r="J39" s="52">
        <f t="shared" si="2"/>
        <v>0</v>
      </c>
      <c r="K39" s="280"/>
      <c r="L39" s="273"/>
    </row>
    <row r="40" spans="1:12" s="279" customFormat="1">
      <c r="A40" s="82" t="str">
        <f t="shared" si="0"/>
        <v>접지선 압착단자</v>
      </c>
      <c r="B40" s="280">
        <f t="shared" si="1"/>
        <v>38</v>
      </c>
      <c r="C40" s="93" t="str">
        <f>VLOOKUP($B40,일위대가!$C$2:$N$823,2,0)</f>
        <v>접지선 압착단자</v>
      </c>
      <c r="D40" s="93" t="str">
        <f>IF(VLOOKUP($B40,일위대가!$C$2:$N$782,3,0)="","",VLOOKUP($B40,일위대가!$C$2:$N$823,3,0))</f>
        <v/>
      </c>
      <c r="E40" s="94" t="str">
        <f>VLOOKUP($B40,일위대가!$C$2:$N$782,4,0)</f>
        <v>개</v>
      </c>
      <c r="F40" s="93">
        <v>1</v>
      </c>
      <c r="G40" s="52"/>
      <c r="H40" s="52"/>
      <c r="I40" s="52"/>
      <c r="J40" s="52">
        <f t="shared" si="2"/>
        <v>0</v>
      </c>
      <c r="K40" s="280"/>
      <c r="L40" s="273"/>
    </row>
    <row r="41" spans="1:12" s="279" customFormat="1">
      <c r="A41" s="82" t="str">
        <f t="shared" si="0"/>
        <v>피뢰 접지</v>
      </c>
      <c r="B41" s="280">
        <f t="shared" si="1"/>
        <v>39</v>
      </c>
      <c r="C41" s="93" t="str">
        <f>VLOOKUP($B41,일위대가!$C$2:$N$823,2,0)</f>
        <v>피뢰 접지</v>
      </c>
      <c r="D41" s="93" t="str">
        <f>IF(VLOOKUP($B41,일위대가!$C$2:$N$782,3,0)="","",VLOOKUP($B41,일위대가!$C$2:$N$823,3,0))</f>
        <v/>
      </c>
      <c r="E41" s="94" t="str">
        <f>VLOOKUP($B41,일위대가!$C$2:$N$782,4,0)</f>
        <v>개</v>
      </c>
      <c r="F41" s="93">
        <v>1</v>
      </c>
      <c r="G41" s="52"/>
      <c r="H41" s="52"/>
      <c r="I41" s="52"/>
      <c r="J41" s="52">
        <f t="shared" si="2"/>
        <v>0</v>
      </c>
      <c r="K41" s="280"/>
      <c r="L41" s="273"/>
    </row>
    <row r="42" spans="1:12" s="279" customFormat="1">
      <c r="A42" s="82" t="str">
        <f t="shared" si="0"/>
        <v>안내판설치CCTV 안내판AL2T</v>
      </c>
      <c r="B42" s="280">
        <f t="shared" si="1"/>
        <v>40</v>
      </c>
      <c r="C42" s="93" t="str">
        <f>VLOOKUP($B42,일위대가!$C$2:$N$823,2,0)</f>
        <v>안내판설치</v>
      </c>
      <c r="D42" s="93" t="str">
        <f>IF(VLOOKUP($B42,일위대가!$C$2:$N$782,3,0)="","",VLOOKUP($B42,일위대가!$C$2:$N$823,3,0))</f>
        <v>CCTV 안내판AL2T</v>
      </c>
      <c r="E42" s="94" t="str">
        <f>VLOOKUP($B42,일위대가!$C$2:$N$782,4,0)</f>
        <v>개</v>
      </c>
      <c r="F42" s="93">
        <v>1</v>
      </c>
      <c r="G42" s="52"/>
      <c r="H42" s="52"/>
      <c r="I42" s="52"/>
      <c r="J42" s="52">
        <f t="shared" si="2"/>
        <v>0</v>
      </c>
      <c r="K42" s="280"/>
      <c r="L42" s="273"/>
    </row>
    <row r="43" spans="1:12" s="279" customFormat="1">
      <c r="A43" s="82" t="str">
        <f t="shared" si="0"/>
        <v>스티커 부착함체용</v>
      </c>
      <c r="B43" s="280">
        <f t="shared" si="1"/>
        <v>41</v>
      </c>
      <c r="C43" s="93" t="str">
        <f>VLOOKUP($B43,일위대가!$C$2:$N$823,2,0)</f>
        <v>스티커 부착</v>
      </c>
      <c r="D43" s="93" t="str">
        <f>IF(VLOOKUP($B43,일위대가!$C$2:$N$782,3,0)="","",VLOOKUP($B43,일위대가!$C$2:$N$823,3,0))</f>
        <v>함체용</v>
      </c>
      <c r="E43" s="94" t="str">
        <f>VLOOKUP($B43,일위대가!$C$2:$N$782,4,0)</f>
        <v>매</v>
      </c>
      <c r="F43" s="93">
        <v>1</v>
      </c>
      <c r="G43" s="52"/>
      <c r="H43" s="52"/>
      <c r="I43" s="52"/>
      <c r="J43" s="52">
        <f t="shared" si="2"/>
        <v>0</v>
      </c>
      <c r="K43" s="280"/>
      <c r="L43" s="273"/>
    </row>
    <row r="44" spans="1:12" s="279" customFormat="1">
      <c r="A44" s="82" t="str">
        <f t="shared" si="0"/>
        <v>AP 설치단독형, 자재비 제외</v>
      </c>
      <c r="B44" s="280">
        <f t="shared" si="1"/>
        <v>42</v>
      </c>
      <c r="C44" s="93" t="str">
        <f>VLOOKUP($B44,일위대가!$C$2:$N$823,2,0)</f>
        <v>AP 설치</v>
      </c>
      <c r="D44" s="93" t="str">
        <f>IF(VLOOKUP($B44,일위대가!$C$2:$N$782,3,0)="","",VLOOKUP($B44,일위대가!$C$2:$N$823,3,0))</f>
        <v>단독형, 자재비 제외</v>
      </c>
      <c r="E44" s="94" t="str">
        <f>VLOOKUP($B44,일위대가!$C$2:$N$782,4,0)</f>
        <v>대</v>
      </c>
      <c r="F44" s="93">
        <v>1</v>
      </c>
      <c r="G44" s="52"/>
      <c r="H44" s="52"/>
      <c r="I44" s="52"/>
      <c r="J44" s="52">
        <f t="shared" si="2"/>
        <v>0</v>
      </c>
      <c r="K44" s="280"/>
      <c r="L44" s="273"/>
    </row>
    <row r="45" spans="1:12" s="279" customFormat="1">
      <c r="A45" s="82" t="str">
        <f t="shared" si="0"/>
        <v>AP 설치단독형, 실내형</v>
      </c>
      <c r="B45" s="280">
        <f t="shared" si="1"/>
        <v>43</v>
      </c>
      <c r="C45" s="93" t="str">
        <f>VLOOKUP($B45,일위대가!$C$2:$N$823,2,0)</f>
        <v>AP 설치</v>
      </c>
      <c r="D45" s="93" t="str">
        <f>IF(VLOOKUP($B45,일위대가!$C$2:$N$782,3,0)="","",VLOOKUP($B45,일위대가!$C$2:$N$823,3,0))</f>
        <v>단독형, 실내형</v>
      </c>
      <c r="E45" s="94" t="str">
        <f>VLOOKUP($B45,일위대가!$C$2:$N$782,4,0)</f>
        <v>대</v>
      </c>
      <c r="F45" s="93">
        <v>1</v>
      </c>
      <c r="G45" s="52"/>
      <c r="H45" s="52"/>
      <c r="I45" s="52"/>
      <c r="J45" s="52">
        <f t="shared" si="2"/>
        <v>0</v>
      </c>
      <c r="K45" s="280"/>
      <c r="L45" s="273"/>
    </row>
    <row r="46" spans="1:12" s="279" customFormat="1">
      <c r="A46" s="82" t="str">
        <f t="shared" si="0"/>
        <v>AP 철거재용</v>
      </c>
      <c r="B46" s="280">
        <f t="shared" si="1"/>
        <v>44</v>
      </c>
      <c r="C46" s="93" t="str">
        <f>VLOOKUP($B46,일위대가!$C$2:$N$823,2,0)</f>
        <v>AP 철거</v>
      </c>
      <c r="D46" s="93" t="str">
        <f>IF(VLOOKUP($B46,일위대가!$C$2:$N$782,3,0)="","",VLOOKUP($B46,일위대가!$C$2:$N$823,3,0))</f>
        <v>재용</v>
      </c>
      <c r="E46" s="94" t="str">
        <f>VLOOKUP($B46,일위대가!$C$2:$N$782,4,0)</f>
        <v>대</v>
      </c>
      <c r="F46" s="93">
        <v>1</v>
      </c>
      <c r="G46" s="52"/>
      <c r="H46" s="52"/>
      <c r="I46" s="52"/>
      <c r="J46" s="52">
        <f t="shared" si="2"/>
        <v>0</v>
      </c>
      <c r="K46" s="280"/>
      <c r="L46" s="273"/>
    </row>
    <row r="47" spans="1:12" s="279" customFormat="1">
      <c r="A47" s="82" t="str">
        <f t="shared" si="0"/>
        <v>AP 철거불용</v>
      </c>
      <c r="B47" s="280">
        <f t="shared" si="1"/>
        <v>45</v>
      </c>
      <c r="C47" s="93" t="str">
        <f>VLOOKUP($B47,일위대가!$C$2:$N$823,2,0)</f>
        <v>AP 철거</v>
      </c>
      <c r="D47" s="93" t="str">
        <f>IF(VLOOKUP($B47,일위대가!$C$2:$N$782,3,0)="","",VLOOKUP($B47,일위대가!$C$2:$N$823,3,0))</f>
        <v>불용</v>
      </c>
      <c r="E47" s="94" t="str">
        <f>VLOOKUP($B47,일위대가!$C$2:$N$782,4,0)</f>
        <v>대</v>
      </c>
      <c r="F47" s="93">
        <v>1</v>
      </c>
      <c r="G47" s="52"/>
      <c r="H47" s="52"/>
      <c r="I47" s="52"/>
      <c r="J47" s="52">
        <f t="shared" si="2"/>
        <v>0</v>
      </c>
      <c r="K47" s="280"/>
      <c r="L47" s="273"/>
    </row>
    <row r="48" spans="1:12" s="279" customFormat="1">
      <c r="A48" s="82" t="str">
        <f t="shared" si="0"/>
        <v>합성수지관 포설30mm이하</v>
      </c>
      <c r="B48" s="280">
        <f t="shared" si="1"/>
        <v>46</v>
      </c>
      <c r="C48" s="93" t="str">
        <f>VLOOKUP($B48,일위대가!$C$2:$N$823,2,0)</f>
        <v>합성수지관 포설</v>
      </c>
      <c r="D48" s="93" t="str">
        <f>IF(VLOOKUP($B48,일위대가!$C$2:$N$782,3,0)="","",VLOOKUP($B48,일위대가!$C$2:$N$823,3,0))</f>
        <v>30mm이하</v>
      </c>
      <c r="E48" s="94" t="str">
        <f>VLOOKUP($B48,일위대가!$C$2:$N$782,4,0)</f>
        <v>10m</v>
      </c>
      <c r="F48" s="93">
        <v>1</v>
      </c>
      <c r="G48" s="52"/>
      <c r="H48" s="52"/>
      <c r="I48" s="52"/>
      <c r="J48" s="52">
        <f t="shared" si="2"/>
        <v>0</v>
      </c>
      <c r="K48" s="280"/>
      <c r="L48" s="273"/>
    </row>
    <row r="49" spans="1:12" s="279" customFormat="1">
      <c r="A49" s="82" t="str">
        <f t="shared" si="0"/>
        <v>합성수지관 포설50mm이하</v>
      </c>
      <c r="B49" s="280">
        <f t="shared" si="1"/>
        <v>47</v>
      </c>
      <c r="C49" s="93" t="str">
        <f>VLOOKUP($B49,일위대가!$C$2:$N$823,2,0)</f>
        <v>합성수지관 포설</v>
      </c>
      <c r="D49" s="93" t="str">
        <f>IF(VLOOKUP($B49,일위대가!$C$2:$N$782,3,0)="","",VLOOKUP($B49,일위대가!$C$2:$N$823,3,0))</f>
        <v>50mm이하</v>
      </c>
      <c r="E49" s="94" t="str">
        <f>VLOOKUP($B49,일위대가!$C$2:$N$782,4,0)</f>
        <v>10m</v>
      </c>
      <c r="F49" s="93">
        <v>1</v>
      </c>
      <c r="G49" s="52"/>
      <c r="H49" s="52"/>
      <c r="I49" s="52"/>
      <c r="J49" s="52">
        <f t="shared" si="2"/>
        <v>0</v>
      </c>
      <c r="K49" s="280"/>
      <c r="L49" s="273"/>
    </row>
    <row r="50" spans="1:12" s="279" customFormat="1">
      <c r="A50" s="82" t="str">
        <f t="shared" si="0"/>
        <v>풀박스 설치단면적625㎠ 이하</v>
      </c>
      <c r="B50" s="280">
        <f t="shared" si="1"/>
        <v>48</v>
      </c>
      <c r="C50" s="93" t="str">
        <f>VLOOKUP($B50,일위대가!$C$2:$N$823,2,0)</f>
        <v>풀박스 설치</v>
      </c>
      <c r="D50" s="93" t="str">
        <f>IF(VLOOKUP($B50,일위대가!$C$2:$N$782,3,0)="","",VLOOKUP($B50,일위대가!$C$2:$N$823,3,0))</f>
        <v>단면적625㎠ 이하</v>
      </c>
      <c r="E50" s="94" t="str">
        <f>VLOOKUP($B50,일위대가!$C$2:$N$782,4,0)</f>
        <v>개</v>
      </c>
      <c r="F50" s="93">
        <v>1</v>
      </c>
      <c r="G50" s="52"/>
      <c r="H50" s="52"/>
      <c r="I50" s="52"/>
      <c r="J50" s="52">
        <f t="shared" si="2"/>
        <v>0</v>
      </c>
      <c r="K50" s="280"/>
      <c r="L50" s="273"/>
    </row>
    <row r="51" spans="1:12" s="279" customFormat="1">
      <c r="A51" s="82" t="str">
        <f t="shared" si="0"/>
        <v>포장절단ASP, t=20cm이하</v>
      </c>
      <c r="B51" s="280">
        <f t="shared" si="1"/>
        <v>49</v>
      </c>
      <c r="C51" s="93" t="str">
        <f>VLOOKUP($B51,일위대가!$C$2:$N$823,2,0)</f>
        <v>포장절단</v>
      </c>
      <c r="D51" s="93" t="str">
        <f>IF(VLOOKUP($B51,일위대가!$C$2:$N$782,3,0)="","",VLOOKUP($B51,일위대가!$C$2:$N$823,3,0))</f>
        <v>ASP, t=20cm이하</v>
      </c>
      <c r="E51" s="94" t="str">
        <f>VLOOKUP($B51,일위대가!$C$2:$N$782,4,0)</f>
        <v>m</v>
      </c>
      <c r="F51" s="93">
        <v>1</v>
      </c>
      <c r="G51" s="52"/>
      <c r="H51" s="52"/>
      <c r="I51" s="52"/>
      <c r="J51" s="52">
        <f t="shared" si="2"/>
        <v>0</v>
      </c>
      <c r="K51" s="280"/>
      <c r="L51" s="273"/>
    </row>
    <row r="52" spans="1:12" s="279" customFormat="1">
      <c r="A52" s="82" t="str">
        <f t="shared" si="0"/>
        <v>포장깨기ASP(소형브레이카) 소규모</v>
      </c>
      <c r="B52" s="280">
        <f t="shared" si="1"/>
        <v>50</v>
      </c>
      <c r="C52" s="93" t="str">
        <f>VLOOKUP($B52,일위대가!$C$2:$N$823,2,0)</f>
        <v>포장깨기</v>
      </c>
      <c r="D52" s="93" t="str">
        <f>IF(VLOOKUP($B52,일위대가!$C$2:$N$782,3,0)="","",VLOOKUP($B52,일위대가!$C$2:$N$823,3,0))</f>
        <v>ASP(소형브레이카) 소규모</v>
      </c>
      <c r="E52" s="94" t="str">
        <f>VLOOKUP($B52,일위대가!$C$2:$N$782,4,0)</f>
        <v>㎥</v>
      </c>
      <c r="F52" s="93">
        <v>1</v>
      </c>
      <c r="G52" s="52"/>
      <c r="H52" s="52"/>
      <c r="I52" s="52"/>
      <c r="J52" s="52">
        <f t="shared" si="2"/>
        <v>0</v>
      </c>
      <c r="K52" s="280"/>
      <c r="L52" s="273"/>
    </row>
    <row r="53" spans="1:12" s="279" customFormat="1">
      <c r="A53" s="82" t="str">
        <f t="shared" si="0"/>
        <v>인력터파기보통토사, 1m미만</v>
      </c>
      <c r="B53" s="280">
        <f t="shared" si="1"/>
        <v>51</v>
      </c>
      <c r="C53" s="93" t="str">
        <f>VLOOKUP($B53,일위대가!$C$2:$N$823,2,0)</f>
        <v>인력터파기</v>
      </c>
      <c r="D53" s="93" t="str">
        <f>IF(VLOOKUP($B53,일위대가!$C$2:$N$782,3,0)="","",VLOOKUP($B53,일위대가!$C$2:$N$823,3,0))</f>
        <v>보통토사, 1m미만</v>
      </c>
      <c r="E53" s="94" t="str">
        <f>VLOOKUP($B53,일위대가!$C$2:$N$782,4,0)</f>
        <v>㎥</v>
      </c>
      <c r="F53" s="93">
        <v>1</v>
      </c>
      <c r="G53" s="52"/>
      <c r="H53" s="52"/>
      <c r="I53" s="52"/>
      <c r="J53" s="52">
        <f t="shared" si="2"/>
        <v>0</v>
      </c>
      <c r="K53" s="280"/>
      <c r="L53" s="273"/>
    </row>
    <row r="54" spans="1:12" s="300" customFormat="1">
      <c r="A54" s="82" t="str">
        <f t="shared" ref="A54:A59" si="3">C54&amp;D54</f>
        <v>되메우기비다짐</v>
      </c>
      <c r="B54" s="301">
        <f t="shared" si="1"/>
        <v>52</v>
      </c>
      <c r="C54" s="93" t="str">
        <f>VLOOKUP($B54,일위대가!$C$2:$N$823,2,0)</f>
        <v>되메우기</v>
      </c>
      <c r="D54" s="93" t="str">
        <f>IF(VLOOKUP($B54,일위대가!$C$2:$N$782,3,0)="","",VLOOKUP($B54,일위대가!$C$2:$N$823,3,0))</f>
        <v>비다짐</v>
      </c>
      <c r="E54" s="94" t="str">
        <f>VLOOKUP($B54,일위대가!$C$2:$N$782,4,0)</f>
        <v>㎥</v>
      </c>
      <c r="F54" s="93">
        <v>1</v>
      </c>
      <c r="G54" s="52"/>
      <c r="H54" s="52"/>
      <c r="I54" s="52"/>
      <c r="J54" s="52">
        <f t="shared" ref="J54:J59" si="4">SUM(G54:I54)</f>
        <v>0</v>
      </c>
      <c r="K54" s="301"/>
      <c r="L54" s="273"/>
    </row>
    <row r="55" spans="1:12" s="300" customFormat="1">
      <c r="A55" s="82" t="str">
        <f t="shared" si="3"/>
        <v>잔토처리사석 0.2㎥+10.5ton</v>
      </c>
      <c r="B55" s="301">
        <f t="shared" si="1"/>
        <v>53</v>
      </c>
      <c r="C55" s="93" t="str">
        <f>VLOOKUP($B55,일위대가!$C$2:$N$823,2,0)</f>
        <v>잔토처리</v>
      </c>
      <c r="D55" s="93" t="str">
        <f>IF(VLOOKUP($B55,일위대가!$C$2:$N$782,3,0)="","",VLOOKUP($B55,일위대가!$C$2:$N$823,3,0))</f>
        <v>사석 0.2㎥+10.5ton</v>
      </c>
      <c r="E55" s="94" t="str">
        <f>VLOOKUP($B55,일위대가!$C$2:$N$782,4,0)</f>
        <v>㎥</v>
      </c>
      <c r="F55" s="93">
        <v>1</v>
      </c>
      <c r="G55" s="52"/>
      <c r="H55" s="52"/>
      <c r="I55" s="52"/>
      <c r="J55" s="52">
        <f t="shared" si="4"/>
        <v>0</v>
      </c>
      <c r="K55" s="301"/>
      <c r="L55" s="273"/>
    </row>
    <row r="56" spans="1:12" s="300" customFormat="1">
      <c r="A56" s="82" t="str">
        <f t="shared" si="3"/>
        <v>포장복구ASP, 소파, c-type(12㎡이하)</v>
      </c>
      <c r="B56" s="301">
        <f t="shared" si="1"/>
        <v>54</v>
      </c>
      <c r="C56" s="93" t="str">
        <f>VLOOKUP($B56,일위대가!$C$2:$N$823,2,0)</f>
        <v>포장복구</v>
      </c>
      <c r="D56" s="93" t="str">
        <f>IF(VLOOKUP($B56,일위대가!$C$2:$N$782,3,0)="","",VLOOKUP($B56,일위대가!$C$2:$N$823,3,0))</f>
        <v>ASP, 소파, c-type(12㎡이하)</v>
      </c>
      <c r="E56" s="94" t="str">
        <f>VLOOKUP($B56,일위대가!$C$2:$N$782,4,0)</f>
        <v>㎡</v>
      </c>
      <c r="F56" s="93">
        <v>1</v>
      </c>
      <c r="G56" s="52"/>
      <c r="H56" s="52"/>
      <c r="I56" s="52"/>
      <c r="J56" s="52">
        <f t="shared" si="4"/>
        <v>0</v>
      </c>
      <c r="K56" s="301"/>
      <c r="L56" s="273"/>
    </row>
    <row r="57" spans="1:12" s="300" customFormat="1">
      <c r="A57" s="82" t="str">
        <f t="shared" si="3"/>
        <v>콘크리트 타설소형구조물(인력)</v>
      </c>
      <c r="B57" s="301">
        <f t="shared" si="1"/>
        <v>55</v>
      </c>
      <c r="C57" s="93" t="str">
        <f>VLOOKUP($B57,일위대가!$C$2:$N$823,2,0)</f>
        <v>콘크리트 타설</v>
      </c>
      <c r="D57" s="93" t="str">
        <f>IF(VLOOKUP($B57,일위대가!$C$2:$N$782,3,0)="","",VLOOKUP($B57,일위대가!$C$2:$N$823,3,0))</f>
        <v>소형구조물(인력)</v>
      </c>
      <c r="E57" s="94" t="str">
        <f>VLOOKUP($B57,일위대가!$C$2:$N$782,4,0)</f>
        <v>㎥</v>
      </c>
      <c r="F57" s="93">
        <v>1</v>
      </c>
      <c r="G57" s="52"/>
      <c r="H57" s="52"/>
      <c r="I57" s="52"/>
      <c r="J57" s="52">
        <f t="shared" si="4"/>
        <v>0</v>
      </c>
      <c r="K57" s="301"/>
      <c r="L57" s="273"/>
    </row>
    <row r="58" spans="1:12" s="300" customFormat="1">
      <c r="A58" s="82" t="str">
        <f t="shared" si="3"/>
        <v>합판거푸집6회</v>
      </c>
      <c r="B58" s="301">
        <f t="shared" si="1"/>
        <v>56</v>
      </c>
      <c r="C58" s="93" t="str">
        <f>VLOOKUP($B58,일위대가!$C$2:$N$823,2,0)</f>
        <v>합판거푸집</v>
      </c>
      <c r="D58" s="93" t="str">
        <f>IF(VLOOKUP($B58,일위대가!$C$2:$N$782,3,0)="","",VLOOKUP($B58,일위대가!$C$2:$N$823,3,0))</f>
        <v>6회</v>
      </c>
      <c r="E58" s="94" t="str">
        <f>VLOOKUP($B58,일위대가!$C$2:$N$782,4,0)</f>
        <v>㎡</v>
      </c>
      <c r="F58" s="93">
        <v>1</v>
      </c>
      <c r="G58" s="52"/>
      <c r="H58" s="52"/>
      <c r="I58" s="52"/>
      <c r="J58" s="52">
        <f t="shared" si="4"/>
        <v>0</v>
      </c>
      <c r="K58" s="301"/>
      <c r="L58" s="273"/>
    </row>
    <row r="59" spans="1:12" s="300" customFormat="1">
      <c r="A59" s="82" t="str">
        <f t="shared" si="3"/>
        <v>잔토처리현장처리</v>
      </c>
      <c r="B59" s="379">
        <f t="shared" si="1"/>
        <v>57</v>
      </c>
      <c r="C59" s="380" t="str">
        <f>VLOOKUP($B59,일위대가!$C$2:$N$823,2,0)</f>
        <v>잔토처리</v>
      </c>
      <c r="D59" s="380" t="str">
        <f>IF(VLOOKUP($B59,일위대가!$C$2:$N$782,3,0)="","",VLOOKUP($B59,일위대가!$C$2:$N$823,3,0))</f>
        <v>현장처리</v>
      </c>
      <c r="E59" s="381" t="str">
        <f>VLOOKUP($B59,일위대가!$C$2:$N$782,4,0)</f>
        <v>㎥</v>
      </c>
      <c r="F59" s="93">
        <v>1</v>
      </c>
      <c r="G59" s="382"/>
      <c r="H59" s="382"/>
      <c r="I59" s="382"/>
      <c r="J59" s="382">
        <f t="shared" si="4"/>
        <v>0</v>
      </c>
      <c r="K59" s="379"/>
      <c r="L59" s="273"/>
    </row>
  </sheetData>
  <mergeCells count="1">
    <mergeCell ref="B1:K1"/>
  </mergeCells>
  <phoneticPr fontId="3" type="noConversion"/>
  <pageMargins left="0.70866141732283472" right="0.70866141732283472" top="0.55118110236220474" bottom="0.47244094488188981" header="0.31496062992125984" footer="0.23622047244094491"/>
  <pageSetup paperSize="9" scale="80" orientation="landscape" r:id="rId1"/>
  <rowBreaks count="1" manualBreakCount="1">
    <brk id="35" min="1" max="10" man="1"/>
  </rowBreaks>
  <ignoredErrors>
    <ignoredError sqref="J3:J59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/>
  <dimension ref="A1:S516"/>
  <sheetViews>
    <sheetView showGridLines="0" view="pageBreakPreview" zoomScale="70" zoomScaleNormal="100" zoomScaleSheetLayoutView="70" workbookViewId="0">
      <pane ySplit="3" topLeftCell="A4" activePane="bottomLeft" state="frozen"/>
      <selection activeCell="H10" sqref="H10"/>
      <selection pane="bottomLeft" activeCell="H10" sqref="H10"/>
    </sheetView>
  </sheetViews>
  <sheetFormatPr defaultColWidth="8.88671875" defaultRowHeight="17.25"/>
  <cols>
    <col min="1" max="1" width="2.77734375" style="95" customWidth="1"/>
    <col min="2" max="2" width="2.77734375" style="96" customWidth="1"/>
    <col min="3" max="3" width="9" style="104" bestFit="1" customWidth="1"/>
    <col min="4" max="4" width="25.109375" style="99" customWidth="1"/>
    <col min="5" max="5" width="26.33203125" style="99" customWidth="1"/>
    <col min="6" max="6" width="8.88671875" style="104"/>
    <col min="7" max="7" width="10.77734375" style="99" customWidth="1"/>
    <col min="8" max="8" width="11.77734375" style="165" bestFit="1" customWidth="1"/>
    <col min="9" max="9" width="11.6640625" style="165" customWidth="1"/>
    <col min="10" max="10" width="9.109375" style="165" bestFit="1" customWidth="1"/>
    <col min="11" max="11" width="10.5546875" style="165" customWidth="1"/>
    <col min="12" max="12" width="9.6640625" style="165" customWidth="1"/>
    <col min="13" max="13" width="9.5546875" style="165" bestFit="1" customWidth="1"/>
    <col min="14" max="14" width="11.6640625" style="166" bestFit="1" customWidth="1"/>
    <col min="15" max="15" width="7.33203125" style="97" customWidth="1"/>
    <col min="16" max="16" width="9" style="98" bestFit="1" customWidth="1"/>
    <col min="17" max="17" width="11.6640625" style="98" bestFit="1" customWidth="1"/>
    <col min="18" max="16384" width="8.88671875" style="99"/>
  </cols>
  <sheetData>
    <row r="1" spans="1:19" ht="32.25" customHeight="1">
      <c r="C1" s="471" t="s">
        <v>122</v>
      </c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</row>
    <row r="2" spans="1:19" s="104" customFormat="1" ht="21.95" customHeight="1">
      <c r="A2" s="100"/>
      <c r="B2" s="101"/>
      <c r="C2" s="472" t="s">
        <v>123</v>
      </c>
      <c r="D2" s="472" t="s">
        <v>23</v>
      </c>
      <c r="E2" s="472" t="s">
        <v>124</v>
      </c>
      <c r="F2" s="472" t="s">
        <v>125</v>
      </c>
      <c r="G2" s="472" t="s">
        <v>126</v>
      </c>
      <c r="H2" s="473" t="s">
        <v>127</v>
      </c>
      <c r="I2" s="473"/>
      <c r="J2" s="473" t="s">
        <v>128</v>
      </c>
      <c r="K2" s="473"/>
      <c r="L2" s="473" t="s">
        <v>129</v>
      </c>
      <c r="M2" s="473"/>
      <c r="N2" s="474" t="s">
        <v>130</v>
      </c>
      <c r="O2" s="102"/>
      <c r="P2" s="103"/>
      <c r="Q2" s="103"/>
    </row>
    <row r="3" spans="1:19" s="104" customFormat="1" ht="21.95" customHeight="1">
      <c r="A3" s="100"/>
      <c r="B3" s="101"/>
      <c r="C3" s="472"/>
      <c r="D3" s="472"/>
      <c r="E3" s="472"/>
      <c r="F3" s="472"/>
      <c r="G3" s="472"/>
      <c r="H3" s="105" t="s">
        <v>131</v>
      </c>
      <c r="I3" s="105" t="s">
        <v>132</v>
      </c>
      <c r="J3" s="105" t="s">
        <v>131</v>
      </c>
      <c r="K3" s="105" t="s">
        <v>132</v>
      </c>
      <c r="L3" s="105" t="s">
        <v>131</v>
      </c>
      <c r="M3" s="105" t="s">
        <v>132</v>
      </c>
      <c r="N3" s="474"/>
      <c r="O3" s="102"/>
      <c r="P3" s="103"/>
      <c r="Q3" s="103"/>
    </row>
    <row r="4" spans="1:19" s="115" customFormat="1" ht="18.95" customHeight="1">
      <c r="A4" s="106"/>
      <c r="B4" s="96"/>
      <c r="C4" s="107">
        <f>INT(ROW()/9+1)</f>
        <v>1</v>
      </c>
      <c r="D4" s="108" t="s">
        <v>133</v>
      </c>
      <c r="E4" s="109" t="s">
        <v>134</v>
      </c>
      <c r="F4" s="110" t="s">
        <v>135</v>
      </c>
      <c r="G4" s="109"/>
      <c r="H4" s="111"/>
      <c r="I4" s="111"/>
      <c r="J4" s="111"/>
      <c r="K4" s="111"/>
      <c r="L4" s="111"/>
      <c r="M4" s="111"/>
      <c r="N4" s="112"/>
      <c r="O4" s="113"/>
      <c r="P4" s="114"/>
      <c r="Q4" s="114"/>
      <c r="S4" s="116"/>
    </row>
    <row r="5" spans="1:19" ht="18.95" customHeight="1">
      <c r="C5" s="117"/>
      <c r="D5" s="118" t="s">
        <v>136</v>
      </c>
      <c r="E5" s="118"/>
      <c r="F5" s="117" t="s">
        <v>137</v>
      </c>
      <c r="G5" s="118"/>
      <c r="H5" s="119"/>
      <c r="I5" s="119"/>
      <c r="J5" s="119"/>
      <c r="K5" s="119"/>
      <c r="L5" s="119"/>
      <c r="M5" s="119"/>
      <c r="N5" s="120"/>
      <c r="S5" s="104"/>
    </row>
    <row r="6" spans="1:19" ht="18.95" customHeight="1">
      <c r="C6" s="117"/>
      <c r="D6" s="118" t="s">
        <v>138</v>
      </c>
      <c r="E6" s="118"/>
      <c r="F6" s="117" t="s">
        <v>137</v>
      </c>
      <c r="G6" s="118"/>
      <c r="H6" s="119"/>
      <c r="I6" s="119"/>
      <c r="J6" s="119"/>
      <c r="K6" s="119"/>
      <c r="L6" s="119"/>
      <c r="M6" s="119"/>
      <c r="N6" s="120"/>
      <c r="S6" s="104"/>
    </row>
    <row r="7" spans="1:19" ht="18.95" customHeight="1">
      <c r="A7" s="95" t="str">
        <f>D7&amp;E7</f>
        <v>광케이블SM8C</v>
      </c>
      <c r="C7" s="117"/>
      <c r="D7" s="118" t="s">
        <v>139</v>
      </c>
      <c r="E7" s="118" t="s">
        <v>140</v>
      </c>
      <c r="F7" s="117" t="s">
        <v>141</v>
      </c>
      <c r="G7" s="118"/>
      <c r="H7" s="121"/>
      <c r="I7" s="119"/>
      <c r="J7" s="119"/>
      <c r="K7" s="119"/>
      <c r="L7" s="119"/>
      <c r="M7" s="119"/>
      <c r="N7" s="120"/>
      <c r="S7" s="104"/>
    </row>
    <row r="8" spans="1:19" ht="18.95" customHeight="1">
      <c r="C8" s="117"/>
      <c r="D8" s="118" t="s">
        <v>142</v>
      </c>
      <c r="E8" s="118" t="s">
        <v>143</v>
      </c>
      <c r="F8" s="117" t="s">
        <v>144</v>
      </c>
      <c r="G8" s="122"/>
      <c r="H8" s="123"/>
      <c r="I8" s="119"/>
      <c r="J8" s="119"/>
      <c r="K8" s="119"/>
      <c r="L8" s="119"/>
      <c r="M8" s="119"/>
      <c r="N8" s="120"/>
      <c r="S8" s="104"/>
    </row>
    <row r="9" spans="1:19" ht="18.95" customHeight="1">
      <c r="C9" s="117"/>
      <c r="D9" s="118"/>
      <c r="E9" s="118"/>
      <c r="F9" s="117"/>
      <c r="G9" s="118"/>
      <c r="H9" s="119"/>
      <c r="I9" s="119"/>
      <c r="J9" s="119"/>
      <c r="K9" s="119"/>
      <c r="L9" s="119"/>
      <c r="M9" s="119"/>
      <c r="N9" s="120"/>
      <c r="S9" s="104"/>
    </row>
    <row r="10" spans="1:19" ht="18.95" customHeight="1">
      <c r="C10" s="117"/>
      <c r="D10" s="118"/>
      <c r="E10" s="118"/>
      <c r="F10" s="117"/>
      <c r="G10" s="118"/>
      <c r="H10" s="119"/>
      <c r="I10" s="119"/>
      <c r="J10" s="119"/>
      <c r="K10" s="119"/>
      <c r="L10" s="119"/>
      <c r="M10" s="119"/>
      <c r="N10" s="120"/>
      <c r="S10" s="104"/>
    </row>
    <row r="11" spans="1:19" ht="18.95" customHeight="1">
      <c r="C11" s="124"/>
      <c r="D11" s="125"/>
      <c r="E11" s="125"/>
      <c r="F11" s="124"/>
      <c r="G11" s="125"/>
      <c r="H11" s="126"/>
      <c r="I11" s="126"/>
      <c r="J11" s="126"/>
      <c r="K11" s="126"/>
      <c r="L11" s="126"/>
      <c r="M11" s="126"/>
      <c r="N11" s="127"/>
      <c r="S11" s="104"/>
    </row>
    <row r="12" spans="1:19" ht="18.95" customHeight="1">
      <c r="B12" s="96" t="str">
        <f>C4&amp;C12</f>
        <v>1계</v>
      </c>
      <c r="C12" s="469" t="s">
        <v>145</v>
      </c>
      <c r="D12" s="470"/>
      <c r="E12" s="128"/>
      <c r="F12" s="129"/>
      <c r="G12" s="128"/>
      <c r="H12" s="130"/>
      <c r="I12" s="130"/>
      <c r="J12" s="130"/>
      <c r="K12" s="130"/>
      <c r="L12" s="130"/>
      <c r="M12" s="130"/>
      <c r="N12" s="131"/>
      <c r="S12" s="104"/>
    </row>
    <row r="13" spans="1:19" s="115" customFormat="1" ht="18.95" customHeight="1">
      <c r="A13" s="106"/>
      <c r="B13" s="96"/>
      <c r="C13" s="107">
        <f>INT(ROW()/9+1)</f>
        <v>2</v>
      </c>
      <c r="D13" s="108" t="s">
        <v>133</v>
      </c>
      <c r="E13" s="109" t="s">
        <v>146</v>
      </c>
      <c r="F13" s="110" t="s">
        <v>135</v>
      </c>
      <c r="G13" s="109"/>
      <c r="H13" s="111"/>
      <c r="I13" s="111"/>
      <c r="J13" s="111"/>
      <c r="K13" s="111"/>
      <c r="L13" s="111"/>
      <c r="M13" s="111"/>
      <c r="N13" s="112"/>
      <c r="O13" s="113"/>
      <c r="P13" s="114"/>
      <c r="Q13" s="114"/>
      <c r="S13" s="116"/>
    </row>
    <row r="14" spans="1:19" ht="18.95" customHeight="1">
      <c r="C14" s="117"/>
      <c r="D14" s="118" t="s">
        <v>136</v>
      </c>
      <c r="E14" s="118"/>
      <c r="F14" s="117" t="s">
        <v>137</v>
      </c>
      <c r="G14" s="118"/>
      <c r="H14" s="119"/>
      <c r="I14" s="119"/>
      <c r="J14" s="119"/>
      <c r="K14" s="119"/>
      <c r="L14" s="119"/>
      <c r="M14" s="119"/>
      <c r="N14" s="120"/>
      <c r="S14" s="104"/>
    </row>
    <row r="15" spans="1:19" ht="18.95" customHeight="1">
      <c r="C15" s="117"/>
      <c r="D15" s="118" t="s">
        <v>138</v>
      </c>
      <c r="E15" s="118"/>
      <c r="F15" s="117" t="s">
        <v>137</v>
      </c>
      <c r="G15" s="118"/>
      <c r="H15" s="119"/>
      <c r="I15" s="119"/>
      <c r="J15" s="119"/>
      <c r="K15" s="119"/>
      <c r="L15" s="119"/>
      <c r="M15" s="119"/>
      <c r="N15" s="120"/>
      <c r="S15" s="104"/>
    </row>
    <row r="16" spans="1:19" ht="18.95" customHeight="1">
      <c r="A16" s="95" t="str">
        <f>D16&amp;E16</f>
        <v>광케이블SM8C</v>
      </c>
      <c r="C16" s="117"/>
      <c r="D16" s="118" t="s">
        <v>139</v>
      </c>
      <c r="E16" s="118" t="s">
        <v>140</v>
      </c>
      <c r="F16" s="117" t="s">
        <v>141</v>
      </c>
      <c r="G16" s="118"/>
      <c r="H16" s="121"/>
      <c r="I16" s="119"/>
      <c r="J16" s="119"/>
      <c r="K16" s="119"/>
      <c r="L16" s="119"/>
      <c r="M16" s="119"/>
      <c r="N16" s="120"/>
      <c r="S16" s="104"/>
    </row>
    <row r="17" spans="1:19" ht="18.95" customHeight="1">
      <c r="C17" s="117"/>
      <c r="D17" s="118" t="s">
        <v>142</v>
      </c>
      <c r="E17" s="118" t="s">
        <v>143</v>
      </c>
      <c r="F17" s="117" t="s">
        <v>144</v>
      </c>
      <c r="G17" s="122"/>
      <c r="H17" s="123"/>
      <c r="I17" s="119"/>
      <c r="J17" s="119"/>
      <c r="K17" s="119"/>
      <c r="L17" s="119"/>
      <c r="M17" s="119"/>
      <c r="N17" s="120"/>
      <c r="S17" s="104"/>
    </row>
    <row r="18" spans="1:19" ht="18.95" customHeight="1">
      <c r="C18" s="117"/>
      <c r="D18" s="118"/>
      <c r="E18" s="118"/>
      <c r="F18" s="117"/>
      <c r="G18" s="118"/>
      <c r="H18" s="119"/>
      <c r="I18" s="119"/>
      <c r="J18" s="119"/>
      <c r="K18" s="119"/>
      <c r="L18" s="119"/>
      <c r="M18" s="119"/>
      <c r="N18" s="120"/>
      <c r="S18" s="104"/>
    </row>
    <row r="19" spans="1:19" ht="18.95" customHeight="1">
      <c r="C19" s="117"/>
      <c r="D19" s="118"/>
      <c r="E19" s="118"/>
      <c r="F19" s="117"/>
      <c r="G19" s="118"/>
      <c r="H19" s="119"/>
      <c r="I19" s="119"/>
      <c r="J19" s="119"/>
      <c r="K19" s="119"/>
      <c r="L19" s="119"/>
      <c r="M19" s="119"/>
      <c r="N19" s="120"/>
      <c r="S19" s="104"/>
    </row>
    <row r="20" spans="1:19" ht="18.95" customHeight="1">
      <c r="C20" s="124"/>
      <c r="D20" s="125"/>
      <c r="E20" s="125"/>
      <c r="F20" s="124"/>
      <c r="G20" s="125"/>
      <c r="H20" s="126"/>
      <c r="I20" s="126"/>
      <c r="J20" s="126"/>
      <c r="K20" s="126"/>
      <c r="L20" s="126"/>
      <c r="M20" s="126"/>
      <c r="N20" s="127"/>
      <c r="S20" s="104"/>
    </row>
    <row r="21" spans="1:19" ht="18.95" customHeight="1">
      <c r="B21" s="96" t="str">
        <f>C13&amp;C21</f>
        <v>2계</v>
      </c>
      <c r="C21" s="469" t="s">
        <v>145</v>
      </c>
      <c r="D21" s="470"/>
      <c r="E21" s="128"/>
      <c r="F21" s="129"/>
      <c r="G21" s="128"/>
      <c r="H21" s="130"/>
      <c r="I21" s="130"/>
      <c r="J21" s="130"/>
      <c r="K21" s="130"/>
      <c r="L21" s="130"/>
      <c r="M21" s="130"/>
      <c r="N21" s="131"/>
      <c r="S21" s="104"/>
    </row>
    <row r="22" spans="1:19" ht="18.95" customHeight="1">
      <c r="C22" s="107">
        <f>INT(ROW()/9+1)</f>
        <v>3</v>
      </c>
      <c r="D22" s="108" t="s">
        <v>147</v>
      </c>
      <c r="E22" s="132" t="s">
        <v>148</v>
      </c>
      <c r="F22" s="133" t="s">
        <v>149</v>
      </c>
      <c r="G22" s="109"/>
      <c r="H22" s="134"/>
      <c r="I22" s="134"/>
      <c r="J22" s="134"/>
      <c r="K22" s="134"/>
      <c r="L22" s="134"/>
      <c r="M22" s="134"/>
      <c r="N22" s="112"/>
      <c r="O22" s="135"/>
      <c r="P22" s="135"/>
      <c r="Q22" s="135"/>
      <c r="S22" s="104"/>
    </row>
    <row r="23" spans="1:19" ht="18.95" customHeight="1">
      <c r="C23" s="136"/>
      <c r="D23" s="137" t="s">
        <v>150</v>
      </c>
      <c r="E23" s="137"/>
      <c r="F23" s="136" t="s">
        <v>137</v>
      </c>
      <c r="G23" s="118"/>
      <c r="H23" s="123"/>
      <c r="I23" s="123"/>
      <c r="J23" s="119"/>
      <c r="K23" s="119"/>
      <c r="L23" s="123"/>
      <c r="M23" s="123"/>
      <c r="N23" s="138"/>
      <c r="S23" s="104"/>
    </row>
    <row r="24" spans="1:19" ht="18.95" customHeight="1">
      <c r="A24" s="95" t="str">
        <f>D24&amp;E24</f>
        <v>UTP케이블LS CCTV POE 장거리용</v>
      </c>
      <c r="C24" s="136"/>
      <c r="D24" s="30" t="s">
        <v>848</v>
      </c>
      <c r="E24" s="137" t="s">
        <v>849</v>
      </c>
      <c r="F24" s="117" t="s">
        <v>141</v>
      </c>
      <c r="G24" s="118"/>
      <c r="H24" s="121"/>
      <c r="I24" s="119"/>
      <c r="J24" s="119"/>
      <c r="K24" s="119"/>
      <c r="L24" s="123"/>
      <c r="M24" s="123"/>
      <c r="N24" s="120"/>
      <c r="S24" s="104"/>
    </row>
    <row r="25" spans="1:19" ht="18.95" customHeight="1">
      <c r="C25" s="136"/>
      <c r="D25" s="137" t="s">
        <v>151</v>
      </c>
      <c r="E25" s="137" t="s">
        <v>143</v>
      </c>
      <c r="F25" s="117" t="s">
        <v>144</v>
      </c>
      <c r="G25" s="122"/>
      <c r="H25" s="123"/>
      <c r="I25" s="119"/>
      <c r="J25" s="123"/>
      <c r="K25" s="123"/>
      <c r="L25" s="123"/>
      <c r="M25" s="123"/>
      <c r="N25" s="138"/>
      <c r="S25" s="104"/>
    </row>
    <row r="26" spans="1:19" ht="18.95" customHeight="1">
      <c r="C26" s="136"/>
      <c r="D26" s="137"/>
      <c r="E26" s="137"/>
      <c r="F26" s="117"/>
      <c r="G26" s="139"/>
      <c r="H26" s="123"/>
      <c r="I26" s="119"/>
      <c r="J26" s="123"/>
      <c r="K26" s="123"/>
      <c r="L26" s="123"/>
      <c r="M26" s="123"/>
      <c r="N26" s="138"/>
      <c r="O26" s="135"/>
      <c r="P26" s="135"/>
      <c r="Q26" s="135"/>
      <c r="S26" s="104"/>
    </row>
    <row r="27" spans="1:19" ht="18.95" customHeight="1">
      <c r="C27" s="117"/>
      <c r="D27" s="117"/>
      <c r="E27" s="118"/>
      <c r="F27" s="117"/>
      <c r="G27" s="118"/>
      <c r="H27" s="119"/>
      <c r="I27" s="119"/>
      <c r="J27" s="119"/>
      <c r="K27" s="119"/>
      <c r="L27" s="119"/>
      <c r="M27" s="119"/>
      <c r="N27" s="120"/>
      <c r="S27" s="104"/>
    </row>
    <row r="28" spans="1:19" ht="18.95" customHeight="1">
      <c r="C28" s="117"/>
      <c r="D28" s="117"/>
      <c r="E28" s="118"/>
      <c r="F28" s="117"/>
      <c r="G28" s="118"/>
      <c r="H28" s="119"/>
      <c r="I28" s="119"/>
      <c r="J28" s="119"/>
      <c r="K28" s="119"/>
      <c r="L28" s="119"/>
      <c r="M28" s="119"/>
      <c r="N28" s="120"/>
      <c r="S28" s="104"/>
    </row>
    <row r="29" spans="1:19" ht="18.95" customHeight="1">
      <c r="C29" s="124"/>
      <c r="D29" s="124"/>
      <c r="E29" s="125"/>
      <c r="F29" s="124"/>
      <c r="G29" s="125"/>
      <c r="H29" s="126"/>
      <c r="I29" s="126"/>
      <c r="J29" s="126"/>
      <c r="K29" s="126"/>
      <c r="L29" s="126"/>
      <c r="M29" s="126"/>
      <c r="N29" s="127"/>
      <c r="S29" s="104"/>
    </row>
    <row r="30" spans="1:19" ht="18.95" customHeight="1">
      <c r="B30" s="96" t="str">
        <f>C22&amp;C30</f>
        <v>3계</v>
      </c>
      <c r="C30" s="469" t="s">
        <v>145</v>
      </c>
      <c r="D30" s="470"/>
      <c r="E30" s="128"/>
      <c r="F30" s="129"/>
      <c r="G30" s="128"/>
      <c r="H30" s="130"/>
      <c r="I30" s="130"/>
      <c r="J30" s="130"/>
      <c r="K30" s="130"/>
      <c r="L30" s="130"/>
      <c r="M30" s="130"/>
      <c r="N30" s="131"/>
      <c r="S30" s="104"/>
    </row>
    <row r="31" spans="1:19" ht="18.95" customHeight="1">
      <c r="C31" s="107">
        <f>INT(ROW()/9+1)</f>
        <v>4</v>
      </c>
      <c r="D31" s="108" t="s">
        <v>147</v>
      </c>
      <c r="E31" s="132" t="s">
        <v>753</v>
      </c>
      <c r="F31" s="133" t="s">
        <v>149</v>
      </c>
      <c r="G31" s="109"/>
      <c r="H31" s="134"/>
      <c r="I31" s="134"/>
      <c r="J31" s="134"/>
      <c r="K31" s="134"/>
      <c r="L31" s="134"/>
      <c r="M31" s="134"/>
      <c r="N31" s="112"/>
      <c r="O31" s="135"/>
      <c r="P31" s="135"/>
      <c r="Q31" s="135"/>
      <c r="S31" s="104"/>
    </row>
    <row r="32" spans="1:19" ht="18.95" customHeight="1">
      <c r="C32" s="136"/>
      <c r="D32" s="137" t="s">
        <v>150</v>
      </c>
      <c r="E32" s="137"/>
      <c r="F32" s="136" t="s">
        <v>137</v>
      </c>
      <c r="G32" s="118"/>
      <c r="H32" s="123"/>
      <c r="I32" s="123"/>
      <c r="J32" s="119"/>
      <c r="K32" s="119"/>
      <c r="L32" s="123"/>
      <c r="M32" s="123"/>
      <c r="N32" s="138"/>
      <c r="S32" s="104"/>
    </row>
    <row r="33" spans="1:19" ht="18.95" customHeight="1">
      <c r="A33" s="95" t="str">
        <f>D33&amp;E33</f>
        <v>UTP케이블LS CCTV POE 장거리용</v>
      </c>
      <c r="C33" s="136"/>
      <c r="D33" s="30" t="s">
        <v>848</v>
      </c>
      <c r="E33" s="137" t="s">
        <v>849</v>
      </c>
      <c r="F33" s="117" t="s">
        <v>141</v>
      </c>
      <c r="G33" s="118"/>
      <c r="H33" s="121"/>
      <c r="I33" s="119"/>
      <c r="J33" s="119"/>
      <c r="K33" s="119"/>
      <c r="L33" s="123"/>
      <c r="M33" s="123"/>
      <c r="N33" s="120"/>
      <c r="S33" s="104"/>
    </row>
    <row r="34" spans="1:19" ht="18.95" customHeight="1">
      <c r="C34" s="136"/>
      <c r="D34" s="137" t="s">
        <v>151</v>
      </c>
      <c r="E34" s="137" t="s">
        <v>143</v>
      </c>
      <c r="F34" s="117" t="s">
        <v>144</v>
      </c>
      <c r="G34" s="122"/>
      <c r="H34" s="123"/>
      <c r="I34" s="119"/>
      <c r="J34" s="123"/>
      <c r="K34" s="123"/>
      <c r="L34" s="123"/>
      <c r="M34" s="123"/>
      <c r="N34" s="138"/>
      <c r="S34" s="104"/>
    </row>
    <row r="35" spans="1:19" ht="18.95" customHeight="1">
      <c r="C35" s="136"/>
      <c r="D35" s="137"/>
      <c r="E35" s="137"/>
      <c r="F35" s="117"/>
      <c r="G35" s="139"/>
      <c r="H35" s="123"/>
      <c r="I35" s="119"/>
      <c r="J35" s="123"/>
      <c r="K35" s="123"/>
      <c r="L35" s="123"/>
      <c r="M35" s="123"/>
      <c r="N35" s="138"/>
      <c r="O35" s="135"/>
      <c r="P35" s="135"/>
      <c r="Q35" s="135"/>
      <c r="S35" s="104"/>
    </row>
    <row r="36" spans="1:19" ht="18.95" customHeight="1">
      <c r="C36" s="117"/>
      <c r="D36" s="117"/>
      <c r="E36" s="118"/>
      <c r="F36" s="117"/>
      <c r="G36" s="118"/>
      <c r="H36" s="119"/>
      <c r="I36" s="119"/>
      <c r="J36" s="119"/>
      <c r="K36" s="119"/>
      <c r="L36" s="119"/>
      <c r="M36" s="119"/>
      <c r="N36" s="120"/>
      <c r="S36" s="104"/>
    </row>
    <row r="37" spans="1:19" ht="18.95" customHeight="1">
      <c r="C37" s="117"/>
      <c r="D37" s="117"/>
      <c r="E37" s="118"/>
      <c r="F37" s="117"/>
      <c r="G37" s="118"/>
      <c r="H37" s="119"/>
      <c r="I37" s="119"/>
      <c r="J37" s="119"/>
      <c r="K37" s="119"/>
      <c r="L37" s="119"/>
      <c r="M37" s="119"/>
      <c r="N37" s="120"/>
      <c r="S37" s="104"/>
    </row>
    <row r="38" spans="1:19" ht="18.95" customHeight="1">
      <c r="C38" s="124"/>
      <c r="D38" s="124"/>
      <c r="E38" s="125"/>
      <c r="F38" s="124"/>
      <c r="G38" s="125"/>
      <c r="H38" s="126"/>
      <c r="I38" s="126"/>
      <c r="J38" s="126"/>
      <c r="K38" s="126"/>
      <c r="L38" s="126"/>
      <c r="M38" s="126"/>
      <c r="N38" s="127"/>
      <c r="S38" s="104"/>
    </row>
    <row r="39" spans="1:19" ht="18.95" customHeight="1">
      <c r="B39" s="96" t="str">
        <f>C31&amp;C39</f>
        <v>4계</v>
      </c>
      <c r="C39" s="469" t="s">
        <v>145</v>
      </c>
      <c r="D39" s="470"/>
      <c r="E39" s="128"/>
      <c r="F39" s="129"/>
      <c r="G39" s="128"/>
      <c r="H39" s="130"/>
      <c r="I39" s="130"/>
      <c r="J39" s="130"/>
      <c r="K39" s="130"/>
      <c r="L39" s="130"/>
      <c r="M39" s="130"/>
      <c r="N39" s="131"/>
      <c r="S39" s="104"/>
    </row>
    <row r="40" spans="1:19" ht="18.95" customHeight="1">
      <c r="C40" s="107">
        <f>INT(ROW()/9+1)</f>
        <v>5</v>
      </c>
      <c r="D40" s="108" t="s">
        <v>147</v>
      </c>
      <c r="E40" s="132" t="s">
        <v>152</v>
      </c>
      <c r="F40" s="133" t="s">
        <v>149</v>
      </c>
      <c r="G40" s="109"/>
      <c r="H40" s="134"/>
      <c r="I40" s="134"/>
      <c r="J40" s="134"/>
      <c r="K40" s="134"/>
      <c r="L40" s="134"/>
      <c r="M40" s="134"/>
      <c r="N40" s="112"/>
      <c r="O40" s="135"/>
      <c r="P40" s="135"/>
      <c r="Q40" s="135"/>
      <c r="S40" s="104"/>
    </row>
    <row r="41" spans="1:19" ht="18.95" customHeight="1">
      <c r="C41" s="136"/>
      <c r="D41" s="137" t="s">
        <v>150</v>
      </c>
      <c r="E41" s="137"/>
      <c r="F41" s="136" t="s">
        <v>137</v>
      </c>
      <c r="G41" s="118"/>
      <c r="H41" s="123"/>
      <c r="I41" s="123"/>
      <c r="J41" s="119"/>
      <c r="K41" s="119"/>
      <c r="L41" s="123"/>
      <c r="M41" s="123"/>
      <c r="N41" s="138"/>
      <c r="S41" s="104"/>
    </row>
    <row r="42" spans="1:19" ht="18.95" customHeight="1">
      <c r="A42" s="95" t="str">
        <f>D42&amp;E42</f>
        <v>UTP케이블LS CCTV POE 장거리용</v>
      </c>
      <c r="C42" s="136"/>
      <c r="D42" s="30" t="s">
        <v>848</v>
      </c>
      <c r="E42" s="137" t="s">
        <v>849</v>
      </c>
      <c r="F42" s="117" t="s">
        <v>141</v>
      </c>
      <c r="G42" s="118"/>
      <c r="H42" s="121"/>
      <c r="I42" s="119"/>
      <c r="J42" s="119"/>
      <c r="K42" s="119"/>
      <c r="L42" s="123"/>
      <c r="M42" s="123"/>
      <c r="N42" s="120"/>
      <c r="S42" s="104"/>
    </row>
    <row r="43" spans="1:19" ht="18.95" customHeight="1">
      <c r="C43" s="136"/>
      <c r="D43" s="137" t="s">
        <v>151</v>
      </c>
      <c r="E43" s="137" t="s">
        <v>143</v>
      </c>
      <c r="F43" s="117" t="s">
        <v>144</v>
      </c>
      <c r="G43" s="122"/>
      <c r="H43" s="123"/>
      <c r="I43" s="119"/>
      <c r="J43" s="123"/>
      <c r="K43" s="123"/>
      <c r="L43" s="123"/>
      <c r="M43" s="123"/>
      <c r="N43" s="138"/>
      <c r="S43" s="104"/>
    </row>
    <row r="44" spans="1:19" ht="18.95" customHeight="1">
      <c r="C44" s="136"/>
      <c r="D44" s="137"/>
      <c r="E44" s="137"/>
      <c r="F44" s="117"/>
      <c r="G44" s="139"/>
      <c r="H44" s="123"/>
      <c r="I44" s="119"/>
      <c r="J44" s="123"/>
      <c r="K44" s="123"/>
      <c r="L44" s="123"/>
      <c r="M44" s="123"/>
      <c r="N44" s="138"/>
      <c r="O44" s="135"/>
      <c r="P44" s="135"/>
      <c r="Q44" s="135"/>
      <c r="S44" s="104"/>
    </row>
    <row r="45" spans="1:19" ht="18.95" customHeight="1">
      <c r="C45" s="117"/>
      <c r="D45" s="117"/>
      <c r="E45" s="118"/>
      <c r="F45" s="117"/>
      <c r="G45" s="118"/>
      <c r="H45" s="119"/>
      <c r="I45" s="119"/>
      <c r="J45" s="119"/>
      <c r="K45" s="119"/>
      <c r="L45" s="119"/>
      <c r="M45" s="119"/>
      <c r="N45" s="120"/>
      <c r="S45" s="104"/>
    </row>
    <row r="46" spans="1:19" ht="18.95" customHeight="1">
      <c r="C46" s="117"/>
      <c r="D46" s="117"/>
      <c r="E46" s="118"/>
      <c r="F46" s="117"/>
      <c r="G46" s="118"/>
      <c r="H46" s="119"/>
      <c r="I46" s="119"/>
      <c r="J46" s="119"/>
      <c r="K46" s="119"/>
      <c r="L46" s="119"/>
      <c r="M46" s="119"/>
      <c r="N46" s="120"/>
      <c r="S46" s="104"/>
    </row>
    <row r="47" spans="1:19" ht="18.95" customHeight="1">
      <c r="C47" s="124"/>
      <c r="D47" s="124"/>
      <c r="E47" s="125"/>
      <c r="F47" s="124"/>
      <c r="G47" s="125"/>
      <c r="H47" s="126"/>
      <c r="I47" s="126"/>
      <c r="J47" s="126"/>
      <c r="K47" s="126"/>
      <c r="L47" s="126"/>
      <c r="M47" s="126"/>
      <c r="N47" s="127"/>
      <c r="S47" s="104"/>
    </row>
    <row r="48" spans="1:19" ht="18.95" customHeight="1">
      <c r="B48" s="96" t="str">
        <f>C40&amp;C48</f>
        <v>5계</v>
      </c>
      <c r="C48" s="469" t="s">
        <v>145</v>
      </c>
      <c r="D48" s="470"/>
      <c r="E48" s="128"/>
      <c r="F48" s="129"/>
      <c r="G48" s="128"/>
      <c r="H48" s="130"/>
      <c r="I48" s="130"/>
      <c r="J48" s="130"/>
      <c r="K48" s="130"/>
      <c r="L48" s="130"/>
      <c r="M48" s="130"/>
      <c r="N48" s="131"/>
      <c r="S48" s="104"/>
    </row>
    <row r="49" spans="1:19" ht="18.95" customHeight="1">
      <c r="C49" s="107">
        <f>INT(ROW()/9+1)</f>
        <v>6</v>
      </c>
      <c r="D49" s="108" t="s">
        <v>153</v>
      </c>
      <c r="E49" s="140" t="str">
        <f>E51</f>
        <v>F-CV 6㎟/2C</v>
      </c>
      <c r="F49" s="107" t="s">
        <v>149</v>
      </c>
      <c r="G49" s="140"/>
      <c r="H49" s="141"/>
      <c r="I49" s="141"/>
      <c r="J49" s="141"/>
      <c r="K49" s="141"/>
      <c r="L49" s="141"/>
      <c r="M49" s="141"/>
      <c r="N49" s="112"/>
      <c r="S49" s="104"/>
    </row>
    <row r="50" spans="1:19" ht="18.95" customHeight="1">
      <c r="C50" s="117"/>
      <c r="D50" s="118" t="s">
        <v>154</v>
      </c>
      <c r="E50" s="118"/>
      <c r="F50" s="117" t="s">
        <v>137</v>
      </c>
      <c r="G50" s="118"/>
      <c r="H50" s="119"/>
      <c r="I50" s="119"/>
      <c r="J50" s="119"/>
      <c r="K50" s="119"/>
      <c r="L50" s="119"/>
      <c r="M50" s="119"/>
      <c r="N50" s="120"/>
      <c r="S50" s="104"/>
    </row>
    <row r="51" spans="1:19" ht="18.95" customHeight="1">
      <c r="A51" s="95" t="str">
        <f>D51&amp;E51</f>
        <v>전원 케이블F-CV 6㎟/2C</v>
      </c>
      <c r="C51" s="117"/>
      <c r="D51" s="118" t="s">
        <v>155</v>
      </c>
      <c r="E51" s="142" t="s">
        <v>156</v>
      </c>
      <c r="F51" s="117" t="s">
        <v>119</v>
      </c>
      <c r="G51" s="118"/>
      <c r="H51" s="121"/>
      <c r="I51" s="119"/>
      <c r="J51" s="119"/>
      <c r="K51" s="119"/>
      <c r="L51" s="119"/>
      <c r="M51" s="119"/>
      <c r="N51" s="120"/>
      <c r="S51" s="104"/>
    </row>
    <row r="52" spans="1:19" ht="18.95" customHeight="1">
      <c r="C52" s="117"/>
      <c r="D52" s="143" t="s">
        <v>142</v>
      </c>
      <c r="E52" s="144" t="s">
        <v>157</v>
      </c>
      <c r="F52" s="117" t="s">
        <v>144</v>
      </c>
      <c r="G52" s="122"/>
      <c r="H52" s="119"/>
      <c r="I52" s="119"/>
      <c r="J52" s="119"/>
      <c r="K52" s="119"/>
      <c r="L52" s="119"/>
      <c r="M52" s="119"/>
      <c r="N52" s="120"/>
      <c r="S52" s="104"/>
    </row>
    <row r="53" spans="1:19" ht="18.95" customHeight="1">
      <c r="C53" s="117"/>
      <c r="D53" s="118"/>
      <c r="E53" s="118"/>
      <c r="F53" s="117"/>
      <c r="G53" s="118"/>
      <c r="H53" s="119"/>
      <c r="I53" s="119"/>
      <c r="J53" s="119"/>
      <c r="K53" s="119"/>
      <c r="L53" s="119"/>
      <c r="M53" s="119"/>
      <c r="N53" s="145"/>
      <c r="S53" s="104"/>
    </row>
    <row r="54" spans="1:19" ht="18.95" customHeight="1">
      <c r="C54" s="117"/>
      <c r="D54" s="118"/>
      <c r="E54" s="118"/>
      <c r="F54" s="117"/>
      <c r="G54" s="118"/>
      <c r="H54" s="119"/>
      <c r="I54" s="119"/>
      <c r="J54" s="119"/>
      <c r="K54" s="119"/>
      <c r="L54" s="119"/>
      <c r="M54" s="119"/>
      <c r="N54" s="120"/>
      <c r="S54" s="104"/>
    </row>
    <row r="55" spans="1:19" ht="18.95" customHeight="1">
      <c r="C55" s="117"/>
      <c r="D55" s="118"/>
      <c r="E55" s="118"/>
      <c r="F55" s="117"/>
      <c r="G55" s="118"/>
      <c r="H55" s="119"/>
      <c r="I55" s="119"/>
      <c r="J55" s="119"/>
      <c r="K55" s="119"/>
      <c r="L55" s="119"/>
      <c r="M55" s="119"/>
      <c r="N55" s="120"/>
      <c r="S55" s="104"/>
    </row>
    <row r="56" spans="1:19" ht="18.95" customHeight="1">
      <c r="C56" s="124"/>
      <c r="D56" s="125"/>
      <c r="E56" s="125"/>
      <c r="F56" s="124"/>
      <c r="G56" s="125"/>
      <c r="H56" s="126"/>
      <c r="I56" s="126"/>
      <c r="J56" s="126"/>
      <c r="K56" s="126"/>
      <c r="L56" s="126"/>
      <c r="M56" s="126"/>
      <c r="N56" s="127"/>
      <c r="S56" s="104"/>
    </row>
    <row r="57" spans="1:19" ht="18.95" customHeight="1">
      <c r="B57" s="96" t="str">
        <f>C49&amp;C57</f>
        <v>6계</v>
      </c>
      <c r="C57" s="469" t="s">
        <v>145</v>
      </c>
      <c r="D57" s="470"/>
      <c r="E57" s="128"/>
      <c r="F57" s="129"/>
      <c r="G57" s="128"/>
      <c r="H57" s="130"/>
      <c r="I57" s="130"/>
      <c r="J57" s="130"/>
      <c r="K57" s="130"/>
      <c r="L57" s="130"/>
      <c r="M57" s="130"/>
      <c r="N57" s="131"/>
      <c r="S57" s="104"/>
    </row>
    <row r="58" spans="1:19" ht="18.95" customHeight="1">
      <c r="C58" s="107">
        <f>INT(ROW()/9+1)</f>
        <v>7</v>
      </c>
      <c r="D58" s="108" t="s">
        <v>158</v>
      </c>
      <c r="E58" s="118" t="str">
        <f>E61</f>
        <v>4F8T</v>
      </c>
      <c r="F58" s="117" t="s">
        <v>111</v>
      </c>
      <c r="G58" s="118"/>
      <c r="H58" s="119"/>
      <c r="I58" s="119"/>
      <c r="J58" s="119"/>
      <c r="K58" s="119"/>
      <c r="L58" s="119"/>
      <c r="M58" s="119"/>
      <c r="N58" s="120"/>
    </row>
    <row r="59" spans="1:19" ht="18.95" customHeight="1">
      <c r="C59" s="136"/>
      <c r="D59" s="118" t="s">
        <v>160</v>
      </c>
      <c r="E59" s="118"/>
      <c r="F59" s="117" t="s">
        <v>137</v>
      </c>
      <c r="G59" s="118"/>
      <c r="H59" s="119"/>
      <c r="I59" s="119"/>
      <c r="J59" s="119"/>
      <c r="K59" s="119"/>
      <c r="L59" s="121"/>
      <c r="M59" s="121"/>
      <c r="N59" s="138"/>
      <c r="S59" s="104"/>
    </row>
    <row r="60" spans="1:19" ht="18.95" customHeight="1">
      <c r="C60" s="136"/>
      <c r="D60" s="137" t="s">
        <v>161</v>
      </c>
      <c r="E60" s="118"/>
      <c r="F60" s="117" t="s">
        <v>137</v>
      </c>
      <c r="G60" s="118"/>
      <c r="H60" s="119"/>
      <c r="I60" s="119"/>
      <c r="J60" s="119"/>
      <c r="K60" s="119"/>
      <c r="L60" s="121"/>
      <c r="M60" s="121"/>
      <c r="N60" s="138"/>
      <c r="S60" s="104"/>
    </row>
    <row r="61" spans="1:19" ht="18.95" customHeight="1">
      <c r="A61" s="95" t="str">
        <f>D61&amp;E61</f>
        <v>스위칭 허브4F8T</v>
      </c>
      <c r="C61" s="136"/>
      <c r="D61" s="284" t="s">
        <v>162</v>
      </c>
      <c r="E61" s="286" t="s">
        <v>1032</v>
      </c>
      <c r="F61" s="117" t="s">
        <v>163</v>
      </c>
      <c r="G61" s="118"/>
      <c r="H61" s="121"/>
      <c r="I61" s="119"/>
      <c r="J61" s="119"/>
      <c r="K61" s="121"/>
      <c r="L61" s="121"/>
      <c r="M61" s="121"/>
      <c r="N61" s="138"/>
      <c r="S61" s="104"/>
    </row>
    <row r="62" spans="1:19" ht="18.95" customHeight="1">
      <c r="C62" s="136"/>
      <c r="D62" s="118" t="s">
        <v>142</v>
      </c>
      <c r="E62" s="118" t="s">
        <v>143</v>
      </c>
      <c r="F62" s="117" t="s">
        <v>144</v>
      </c>
      <c r="G62" s="122"/>
      <c r="H62" s="119"/>
      <c r="I62" s="119"/>
      <c r="J62" s="119"/>
      <c r="K62" s="121"/>
      <c r="L62" s="121"/>
      <c r="M62" s="121"/>
      <c r="N62" s="138"/>
      <c r="S62" s="104"/>
    </row>
    <row r="63" spans="1:19" ht="18.95" customHeight="1">
      <c r="C63" s="117"/>
      <c r="D63" s="118"/>
      <c r="E63" s="118"/>
      <c r="F63" s="117"/>
      <c r="G63" s="118"/>
      <c r="H63" s="119"/>
      <c r="I63" s="119"/>
      <c r="J63" s="119"/>
      <c r="K63" s="119"/>
      <c r="L63" s="119"/>
      <c r="M63" s="119"/>
      <c r="N63" s="120"/>
      <c r="S63" s="104"/>
    </row>
    <row r="64" spans="1:19" ht="18.95" customHeight="1">
      <c r="C64" s="117"/>
      <c r="D64" s="118"/>
      <c r="E64" s="118"/>
      <c r="F64" s="117"/>
      <c r="G64" s="118"/>
      <c r="H64" s="119"/>
      <c r="I64" s="119"/>
      <c r="J64" s="119"/>
      <c r="K64" s="119"/>
      <c r="L64" s="119"/>
      <c r="M64" s="119"/>
      <c r="N64" s="120"/>
    </row>
    <row r="65" spans="1:19" ht="18.95" customHeight="1">
      <c r="C65" s="117"/>
      <c r="D65" s="118"/>
      <c r="E65" s="118"/>
      <c r="F65" s="117"/>
      <c r="G65" s="118"/>
      <c r="H65" s="119"/>
      <c r="I65" s="119"/>
      <c r="J65" s="119"/>
      <c r="K65" s="119"/>
      <c r="L65" s="119"/>
      <c r="M65" s="119"/>
      <c r="N65" s="120"/>
    </row>
    <row r="66" spans="1:19" ht="18.95" customHeight="1">
      <c r="B66" s="96" t="str">
        <f>C58&amp;D66</f>
        <v>7계</v>
      </c>
      <c r="C66" s="148"/>
      <c r="D66" s="148" t="s">
        <v>145</v>
      </c>
      <c r="E66" s="149"/>
      <c r="F66" s="148"/>
      <c r="G66" s="149"/>
      <c r="H66" s="150"/>
      <c r="I66" s="150"/>
      <c r="J66" s="150"/>
      <c r="K66" s="150"/>
      <c r="L66" s="150"/>
      <c r="M66" s="150"/>
      <c r="N66" s="151"/>
    </row>
    <row r="67" spans="1:19" ht="18.95" customHeight="1">
      <c r="C67" s="107">
        <f>INT(ROW()/9+1)</f>
        <v>8</v>
      </c>
      <c r="D67" s="108" t="s">
        <v>158</v>
      </c>
      <c r="E67" s="118" t="str">
        <f>E70</f>
        <v>2F8T</v>
      </c>
      <c r="F67" s="117" t="s">
        <v>159</v>
      </c>
      <c r="G67" s="118"/>
      <c r="H67" s="119"/>
      <c r="I67" s="119"/>
      <c r="J67" s="119"/>
      <c r="K67" s="119"/>
      <c r="L67" s="119"/>
      <c r="M67" s="119"/>
      <c r="N67" s="120"/>
    </row>
    <row r="68" spans="1:19" ht="18.95" customHeight="1">
      <c r="C68" s="136"/>
      <c r="D68" s="118" t="s">
        <v>160</v>
      </c>
      <c r="E68" s="118"/>
      <c r="F68" s="117" t="s">
        <v>137</v>
      </c>
      <c r="G68" s="118"/>
      <c r="H68" s="119"/>
      <c r="I68" s="119"/>
      <c r="J68" s="119"/>
      <c r="K68" s="119"/>
      <c r="L68" s="121"/>
      <c r="M68" s="121"/>
      <c r="N68" s="138"/>
      <c r="S68" s="104"/>
    </row>
    <row r="69" spans="1:19" ht="18.95" customHeight="1">
      <c r="C69" s="136"/>
      <c r="D69" s="137" t="s">
        <v>161</v>
      </c>
      <c r="E69" s="118"/>
      <c r="F69" s="117" t="s">
        <v>137</v>
      </c>
      <c r="G69" s="118"/>
      <c r="H69" s="119"/>
      <c r="I69" s="119"/>
      <c r="J69" s="119"/>
      <c r="K69" s="119"/>
      <c r="L69" s="121"/>
      <c r="M69" s="121"/>
      <c r="N69" s="138"/>
      <c r="S69" s="104"/>
    </row>
    <row r="70" spans="1:19" ht="18.95" customHeight="1">
      <c r="A70" s="95" t="str">
        <f>D70&amp;E70</f>
        <v>스위칭 허브2F8T</v>
      </c>
      <c r="C70" s="136"/>
      <c r="D70" s="146" t="s">
        <v>162</v>
      </c>
      <c r="E70" s="147" t="s">
        <v>1031</v>
      </c>
      <c r="F70" s="117" t="s">
        <v>163</v>
      </c>
      <c r="G70" s="118"/>
      <c r="H70" s="121"/>
      <c r="I70" s="119"/>
      <c r="J70" s="119"/>
      <c r="K70" s="121"/>
      <c r="L70" s="121"/>
      <c r="M70" s="121"/>
      <c r="N70" s="138"/>
      <c r="S70" s="104"/>
    </row>
    <row r="71" spans="1:19" ht="18.95" customHeight="1">
      <c r="C71" s="136"/>
      <c r="D71" s="118" t="s">
        <v>142</v>
      </c>
      <c r="E71" s="118" t="s">
        <v>143</v>
      </c>
      <c r="F71" s="117" t="s">
        <v>144</v>
      </c>
      <c r="G71" s="122"/>
      <c r="H71" s="119"/>
      <c r="I71" s="119"/>
      <c r="J71" s="119"/>
      <c r="K71" s="121"/>
      <c r="L71" s="121"/>
      <c r="M71" s="121"/>
      <c r="N71" s="138"/>
      <c r="S71" s="104"/>
    </row>
    <row r="72" spans="1:19" ht="18.95" customHeight="1">
      <c r="C72" s="117"/>
      <c r="D72" s="118"/>
      <c r="E72" s="118"/>
      <c r="F72" s="117"/>
      <c r="G72" s="118"/>
      <c r="H72" s="119"/>
      <c r="I72" s="119"/>
      <c r="J72" s="119"/>
      <c r="K72" s="119"/>
      <c r="L72" s="119"/>
      <c r="M72" s="119"/>
      <c r="N72" s="120"/>
      <c r="S72" s="104"/>
    </row>
    <row r="73" spans="1:19" ht="18.95" customHeight="1">
      <c r="C73" s="117"/>
      <c r="D73" s="118"/>
      <c r="E73" s="118"/>
      <c r="F73" s="117"/>
      <c r="G73" s="118"/>
      <c r="H73" s="119"/>
      <c r="I73" s="119"/>
      <c r="J73" s="119"/>
      <c r="K73" s="119"/>
      <c r="L73" s="119"/>
      <c r="M73" s="119"/>
      <c r="N73" s="120"/>
    </row>
    <row r="74" spans="1:19" ht="18.95" customHeight="1">
      <c r="C74" s="117"/>
      <c r="D74" s="118"/>
      <c r="E74" s="118"/>
      <c r="F74" s="117"/>
      <c r="G74" s="118"/>
      <c r="H74" s="119"/>
      <c r="I74" s="119"/>
      <c r="J74" s="119"/>
      <c r="K74" s="119"/>
      <c r="L74" s="119"/>
      <c r="M74" s="119"/>
      <c r="N74" s="120"/>
    </row>
    <row r="75" spans="1:19" ht="18.95" customHeight="1">
      <c r="B75" s="96" t="str">
        <f>C67&amp;D75</f>
        <v>8계</v>
      </c>
      <c r="C75" s="148"/>
      <c r="D75" s="148" t="s">
        <v>145</v>
      </c>
      <c r="E75" s="149"/>
      <c r="F75" s="148"/>
      <c r="G75" s="149"/>
      <c r="H75" s="150"/>
      <c r="I75" s="150"/>
      <c r="J75" s="150"/>
      <c r="K75" s="150"/>
      <c r="L75" s="150"/>
      <c r="M75" s="150"/>
      <c r="N75" s="151"/>
    </row>
    <row r="76" spans="1:19" ht="18.95" customHeight="1">
      <c r="C76" s="107">
        <f>INT(ROW()/9+1)</f>
        <v>9</v>
      </c>
      <c r="D76" s="108" t="s">
        <v>164</v>
      </c>
      <c r="E76" s="140" t="s">
        <v>165</v>
      </c>
      <c r="F76" s="107" t="s">
        <v>159</v>
      </c>
      <c r="G76" s="140"/>
      <c r="H76" s="141"/>
      <c r="I76" s="141"/>
      <c r="J76" s="141"/>
      <c r="K76" s="141"/>
      <c r="L76" s="141"/>
      <c r="M76" s="141"/>
      <c r="N76" s="120"/>
    </row>
    <row r="77" spans="1:19" ht="18.95" customHeight="1">
      <c r="C77" s="136"/>
      <c r="D77" s="118" t="s">
        <v>160</v>
      </c>
      <c r="E77" s="118"/>
      <c r="F77" s="117" t="s">
        <v>137</v>
      </c>
      <c r="G77" s="118"/>
      <c r="H77" s="119"/>
      <c r="I77" s="119"/>
      <c r="J77" s="119"/>
      <c r="K77" s="119"/>
      <c r="L77" s="121"/>
      <c r="M77" s="121"/>
      <c r="N77" s="138"/>
      <c r="S77" s="104"/>
    </row>
    <row r="78" spans="1:19" ht="18.95" customHeight="1">
      <c r="C78" s="136"/>
      <c r="D78" s="137" t="s">
        <v>161</v>
      </c>
      <c r="E78" s="118"/>
      <c r="F78" s="117" t="s">
        <v>137</v>
      </c>
      <c r="G78" s="118"/>
      <c r="H78" s="119"/>
      <c r="I78" s="119"/>
      <c r="J78" s="119"/>
      <c r="K78" s="119"/>
      <c r="L78" s="121"/>
      <c r="M78" s="121"/>
      <c r="N78" s="138"/>
      <c r="S78" s="104"/>
    </row>
    <row r="79" spans="1:19" ht="18.95" customHeight="1">
      <c r="A79" s="95" t="str">
        <f>D79&amp;E79</f>
        <v>스위칭 허브PoE, 4P</v>
      </c>
      <c r="C79" s="136"/>
      <c r="D79" s="146" t="s">
        <v>162</v>
      </c>
      <c r="E79" s="147" t="s">
        <v>1033</v>
      </c>
      <c r="F79" s="117" t="s">
        <v>163</v>
      </c>
      <c r="G79" s="118"/>
      <c r="H79" s="121"/>
      <c r="I79" s="119"/>
      <c r="J79" s="119"/>
      <c r="K79" s="121"/>
      <c r="L79" s="121"/>
      <c r="M79" s="121"/>
      <c r="N79" s="138"/>
      <c r="S79" s="104"/>
    </row>
    <row r="80" spans="1:19" ht="18.95" customHeight="1">
      <c r="C80" s="136"/>
      <c r="D80" s="118" t="s">
        <v>142</v>
      </c>
      <c r="E80" s="118" t="s">
        <v>143</v>
      </c>
      <c r="F80" s="117" t="s">
        <v>144</v>
      </c>
      <c r="G80" s="122"/>
      <c r="H80" s="119"/>
      <c r="I80" s="119"/>
      <c r="J80" s="119"/>
      <c r="K80" s="121"/>
      <c r="L80" s="121"/>
      <c r="M80" s="121"/>
      <c r="N80" s="138"/>
      <c r="S80" s="104"/>
    </row>
    <row r="81" spans="1:19" ht="18.95" customHeight="1">
      <c r="C81" s="117"/>
      <c r="D81" s="118"/>
      <c r="E81" s="118"/>
      <c r="F81" s="117"/>
      <c r="G81" s="118"/>
      <c r="H81" s="119"/>
      <c r="I81" s="119"/>
      <c r="J81" s="119"/>
      <c r="K81" s="119"/>
      <c r="L81" s="119"/>
      <c r="M81" s="119"/>
      <c r="N81" s="120"/>
      <c r="S81" s="104"/>
    </row>
    <row r="82" spans="1:19" ht="18.95" customHeight="1">
      <c r="C82" s="117"/>
      <c r="D82" s="118"/>
      <c r="E82" s="118"/>
      <c r="F82" s="117"/>
      <c r="G82" s="118"/>
      <c r="H82" s="119"/>
      <c r="I82" s="119"/>
      <c r="J82" s="119"/>
      <c r="K82" s="119"/>
      <c r="L82" s="119"/>
      <c r="M82" s="119"/>
      <c r="N82" s="120"/>
    </row>
    <row r="83" spans="1:19" ht="18.95" customHeight="1">
      <c r="C83" s="117"/>
      <c r="D83" s="118"/>
      <c r="E83" s="118"/>
      <c r="F83" s="117"/>
      <c r="G83" s="118"/>
      <c r="H83" s="119"/>
      <c r="I83" s="119"/>
      <c r="J83" s="119"/>
      <c r="K83" s="119"/>
      <c r="L83" s="119"/>
      <c r="M83" s="119"/>
      <c r="N83" s="120"/>
    </row>
    <row r="84" spans="1:19" ht="18.95" customHeight="1">
      <c r="B84" s="96" t="str">
        <f>C76&amp;D84</f>
        <v>9계</v>
      </c>
      <c r="C84" s="148"/>
      <c r="D84" s="148" t="s">
        <v>145</v>
      </c>
      <c r="E84" s="149"/>
      <c r="F84" s="148"/>
      <c r="G84" s="149"/>
      <c r="H84" s="150"/>
      <c r="I84" s="150"/>
      <c r="J84" s="150"/>
      <c r="K84" s="150"/>
      <c r="L84" s="150"/>
      <c r="M84" s="150"/>
      <c r="N84" s="151"/>
    </row>
    <row r="85" spans="1:19" ht="18.95" customHeight="1">
      <c r="C85" s="107">
        <f>INT(ROW()/9+1)</f>
        <v>10</v>
      </c>
      <c r="D85" s="108" t="s">
        <v>166</v>
      </c>
      <c r="E85" s="140" t="s">
        <v>167</v>
      </c>
      <c r="F85" s="107" t="s">
        <v>159</v>
      </c>
      <c r="G85" s="140"/>
      <c r="H85" s="141"/>
      <c r="I85" s="141"/>
      <c r="J85" s="141"/>
      <c r="K85" s="141"/>
      <c r="L85" s="141"/>
      <c r="M85" s="141"/>
      <c r="N85" s="152"/>
    </row>
    <row r="86" spans="1:19" ht="18.95" customHeight="1">
      <c r="C86" s="136"/>
      <c r="D86" s="118" t="s">
        <v>168</v>
      </c>
      <c r="E86" s="118"/>
      <c r="F86" s="117" t="s">
        <v>137</v>
      </c>
      <c r="G86" s="118"/>
      <c r="H86" s="119"/>
      <c r="I86" s="119"/>
      <c r="J86" s="119"/>
      <c r="K86" s="119"/>
      <c r="L86" s="121"/>
      <c r="M86" s="121"/>
      <c r="N86" s="138"/>
      <c r="S86" s="104"/>
    </row>
    <row r="87" spans="1:19" ht="18.95" customHeight="1">
      <c r="C87" s="136"/>
      <c r="D87" s="137" t="s">
        <v>138</v>
      </c>
      <c r="E87" s="118"/>
      <c r="F87" s="117" t="s">
        <v>137</v>
      </c>
      <c r="G87" s="118"/>
      <c r="H87" s="119"/>
      <c r="I87" s="119"/>
      <c r="J87" s="119"/>
      <c r="K87" s="119"/>
      <c r="L87" s="121"/>
      <c r="M87" s="121"/>
      <c r="N87" s="138"/>
      <c r="S87" s="104"/>
    </row>
    <row r="88" spans="1:19" ht="18.95" customHeight="1">
      <c r="A88" s="95" t="str">
        <f>D88&amp;E88</f>
        <v>FDFmini-4port(SC)</v>
      </c>
      <c r="C88" s="136"/>
      <c r="D88" s="146" t="s">
        <v>783</v>
      </c>
      <c r="E88" s="146" t="s">
        <v>596</v>
      </c>
      <c r="F88" s="117" t="s">
        <v>163</v>
      </c>
      <c r="G88" s="118"/>
      <c r="H88" s="121"/>
      <c r="I88" s="119"/>
      <c r="J88" s="119"/>
      <c r="K88" s="121"/>
      <c r="L88" s="121"/>
      <c r="M88" s="121"/>
      <c r="N88" s="138"/>
      <c r="S88" s="104"/>
    </row>
    <row r="89" spans="1:19" ht="18.95" customHeight="1">
      <c r="C89" s="136"/>
      <c r="D89" s="118" t="s">
        <v>142</v>
      </c>
      <c r="E89" s="118" t="s">
        <v>143</v>
      </c>
      <c r="F89" s="117" t="s">
        <v>144</v>
      </c>
      <c r="G89" s="122"/>
      <c r="H89" s="119"/>
      <c r="I89" s="119"/>
      <c r="J89" s="119"/>
      <c r="K89" s="121"/>
      <c r="L89" s="121"/>
      <c r="M89" s="121"/>
      <c r="N89" s="138"/>
      <c r="S89" s="104"/>
    </row>
    <row r="90" spans="1:19" ht="18.95" customHeight="1">
      <c r="C90" s="117"/>
      <c r="D90" s="118"/>
      <c r="E90" s="118"/>
      <c r="F90" s="117"/>
      <c r="G90" s="118"/>
      <c r="H90" s="119"/>
      <c r="I90" s="119"/>
      <c r="J90" s="119"/>
      <c r="K90" s="119"/>
      <c r="L90" s="119"/>
      <c r="M90" s="119"/>
      <c r="N90" s="120"/>
      <c r="S90" s="104"/>
    </row>
    <row r="91" spans="1:19" ht="18.95" customHeight="1">
      <c r="C91" s="117"/>
      <c r="D91" s="118"/>
      <c r="E91" s="118"/>
      <c r="F91" s="117"/>
      <c r="G91" s="118"/>
      <c r="H91" s="119"/>
      <c r="I91" s="119"/>
      <c r="J91" s="119"/>
      <c r="K91" s="119"/>
      <c r="L91" s="119"/>
      <c r="M91" s="119"/>
      <c r="N91" s="120"/>
    </row>
    <row r="92" spans="1:19" ht="18.95" customHeight="1">
      <c r="C92" s="117"/>
      <c r="D92" s="118"/>
      <c r="E92" s="118"/>
      <c r="F92" s="117"/>
      <c r="G92" s="118"/>
      <c r="H92" s="119"/>
      <c r="I92" s="119"/>
      <c r="J92" s="119"/>
      <c r="K92" s="119"/>
      <c r="L92" s="119"/>
      <c r="M92" s="119"/>
      <c r="N92" s="120"/>
    </row>
    <row r="93" spans="1:19" ht="18.95" customHeight="1">
      <c r="B93" s="96" t="str">
        <f>C85&amp;D93</f>
        <v>10계</v>
      </c>
      <c r="C93" s="117"/>
      <c r="D93" s="117" t="s">
        <v>145</v>
      </c>
      <c r="E93" s="118"/>
      <c r="F93" s="117"/>
      <c r="G93" s="118"/>
      <c r="H93" s="119"/>
      <c r="I93" s="119"/>
      <c r="J93" s="119"/>
      <c r="K93" s="119"/>
      <c r="L93" s="119"/>
      <c r="M93" s="119"/>
      <c r="N93" s="120"/>
    </row>
    <row r="94" spans="1:19" ht="18.95" customHeight="1">
      <c r="C94" s="107">
        <f>INT(ROW()/9+1)</f>
        <v>11</v>
      </c>
      <c r="D94" s="108" t="s">
        <v>169</v>
      </c>
      <c r="E94" s="140" t="str">
        <f>E97</f>
        <v>WDM-10km</v>
      </c>
      <c r="F94" s="107" t="s">
        <v>163</v>
      </c>
      <c r="G94" s="140"/>
      <c r="H94" s="141"/>
      <c r="I94" s="141"/>
      <c r="J94" s="141"/>
      <c r="K94" s="141"/>
      <c r="L94" s="141"/>
      <c r="M94" s="141"/>
      <c r="N94" s="152"/>
    </row>
    <row r="95" spans="1:19" ht="18.95" customHeight="1">
      <c r="C95" s="136"/>
      <c r="D95" s="118" t="s">
        <v>136</v>
      </c>
      <c r="E95" s="118"/>
      <c r="F95" s="117" t="s">
        <v>137</v>
      </c>
      <c r="G95" s="118"/>
      <c r="H95" s="119"/>
      <c r="I95" s="119"/>
      <c r="J95" s="119"/>
      <c r="K95" s="119"/>
      <c r="L95" s="121"/>
      <c r="M95" s="121"/>
      <c r="N95" s="138"/>
      <c r="S95" s="104"/>
    </row>
    <row r="96" spans="1:19" ht="18.95" customHeight="1">
      <c r="C96" s="136"/>
      <c r="D96" s="137" t="s">
        <v>168</v>
      </c>
      <c r="E96" s="118"/>
      <c r="F96" s="117" t="s">
        <v>137</v>
      </c>
      <c r="G96" s="118"/>
      <c r="H96" s="119"/>
      <c r="I96" s="119"/>
      <c r="J96" s="119"/>
      <c r="K96" s="119"/>
      <c r="L96" s="121"/>
      <c r="M96" s="121"/>
      <c r="N96" s="138"/>
      <c r="S96" s="104"/>
    </row>
    <row r="97" spans="1:19" ht="18.95" customHeight="1">
      <c r="A97" s="95" t="str">
        <f>D97&amp;E97</f>
        <v>SFPWDM-10km</v>
      </c>
      <c r="C97" s="136"/>
      <c r="D97" s="146" t="s">
        <v>782</v>
      </c>
      <c r="E97" s="146" t="s">
        <v>171</v>
      </c>
      <c r="F97" s="117" t="s">
        <v>163</v>
      </c>
      <c r="G97" s="118"/>
      <c r="H97" s="121"/>
      <c r="I97" s="119"/>
      <c r="J97" s="119"/>
      <c r="K97" s="121"/>
      <c r="L97" s="121"/>
      <c r="M97" s="121"/>
      <c r="N97" s="138"/>
      <c r="S97" s="104"/>
    </row>
    <row r="98" spans="1:19" ht="18.95" customHeight="1">
      <c r="C98" s="136"/>
      <c r="D98" s="118" t="s">
        <v>142</v>
      </c>
      <c r="E98" s="118" t="s">
        <v>143</v>
      </c>
      <c r="F98" s="117" t="s">
        <v>144</v>
      </c>
      <c r="G98" s="122"/>
      <c r="H98" s="119"/>
      <c r="I98" s="119"/>
      <c r="J98" s="119"/>
      <c r="K98" s="121"/>
      <c r="L98" s="121"/>
      <c r="M98" s="121"/>
      <c r="N98" s="138"/>
      <c r="S98" s="104"/>
    </row>
    <row r="99" spans="1:19" ht="18.95" customHeight="1">
      <c r="C99" s="117"/>
      <c r="D99" s="118"/>
      <c r="E99" s="118"/>
      <c r="F99" s="117"/>
      <c r="G99" s="118"/>
      <c r="H99" s="119"/>
      <c r="I99" s="119"/>
      <c r="J99" s="119"/>
      <c r="K99" s="119"/>
      <c r="L99" s="119"/>
      <c r="M99" s="119"/>
      <c r="N99" s="120"/>
      <c r="S99" s="104"/>
    </row>
    <row r="100" spans="1:19" ht="18.95" customHeight="1">
      <c r="C100" s="117"/>
      <c r="D100" s="118"/>
      <c r="E100" s="118"/>
      <c r="F100" s="117"/>
      <c r="G100" s="118"/>
      <c r="H100" s="119"/>
      <c r="I100" s="119"/>
      <c r="J100" s="119"/>
      <c r="K100" s="119"/>
      <c r="L100" s="119"/>
      <c r="M100" s="119"/>
      <c r="N100" s="120"/>
    </row>
    <row r="101" spans="1:19" ht="18.95" customHeight="1">
      <c r="C101" s="117"/>
      <c r="D101" s="118"/>
      <c r="E101" s="118"/>
      <c r="F101" s="117"/>
      <c r="G101" s="118"/>
      <c r="H101" s="119"/>
      <c r="I101" s="119"/>
      <c r="J101" s="119"/>
      <c r="K101" s="119"/>
      <c r="L101" s="119"/>
      <c r="M101" s="119"/>
      <c r="N101" s="120"/>
    </row>
    <row r="102" spans="1:19" ht="18.95" customHeight="1">
      <c r="B102" s="96" t="str">
        <f>C94&amp;D102</f>
        <v>11계</v>
      </c>
      <c r="C102" s="124"/>
      <c r="D102" s="124" t="s">
        <v>145</v>
      </c>
      <c r="E102" s="125"/>
      <c r="F102" s="124"/>
      <c r="G102" s="125"/>
      <c r="H102" s="126"/>
      <c r="I102" s="126"/>
      <c r="J102" s="126"/>
      <c r="K102" s="126"/>
      <c r="L102" s="126"/>
      <c r="M102" s="126"/>
      <c r="N102" s="127"/>
    </row>
    <row r="103" spans="1:19" ht="18.95" customHeight="1">
      <c r="C103" s="110">
        <f>INT(ROW()/9+1)</f>
        <v>12</v>
      </c>
      <c r="D103" s="278" t="s">
        <v>172</v>
      </c>
      <c r="E103" s="109" t="str">
        <f>E106</f>
        <v>LC/SC-1m</v>
      </c>
      <c r="F103" s="110" t="s">
        <v>173</v>
      </c>
      <c r="G103" s="109"/>
      <c r="H103" s="276"/>
      <c r="I103" s="276"/>
      <c r="J103" s="276"/>
      <c r="K103" s="276"/>
      <c r="L103" s="276"/>
      <c r="M103" s="276"/>
      <c r="N103" s="277"/>
    </row>
    <row r="104" spans="1:19" ht="18.95" customHeight="1">
      <c r="C104" s="136"/>
      <c r="D104" s="118" t="s">
        <v>150</v>
      </c>
      <c r="E104" s="118"/>
      <c r="F104" s="117" t="s">
        <v>137</v>
      </c>
      <c r="G104" s="118"/>
      <c r="H104" s="119"/>
      <c r="I104" s="119"/>
      <c r="J104" s="119"/>
      <c r="K104" s="119"/>
      <c r="L104" s="121"/>
      <c r="M104" s="121"/>
      <c r="N104" s="138"/>
      <c r="S104" s="104"/>
    </row>
    <row r="105" spans="1:19" ht="18.95" customHeight="1">
      <c r="C105" s="136"/>
      <c r="D105" s="137" t="s">
        <v>168</v>
      </c>
      <c r="E105" s="118"/>
      <c r="F105" s="117" t="s">
        <v>137</v>
      </c>
      <c r="G105" s="118"/>
      <c r="H105" s="119"/>
      <c r="I105" s="119"/>
      <c r="J105" s="119"/>
      <c r="K105" s="119"/>
      <c r="L105" s="121"/>
      <c r="M105" s="121"/>
      <c r="N105" s="138"/>
      <c r="S105" s="104"/>
    </row>
    <row r="106" spans="1:19" ht="18.95" customHeight="1">
      <c r="A106" s="95" t="str">
        <f>D106&amp;E106</f>
        <v>OJCLC/SC-1m</v>
      </c>
      <c r="C106" s="136"/>
      <c r="D106" s="146" t="s">
        <v>781</v>
      </c>
      <c r="E106" s="146" t="s">
        <v>174</v>
      </c>
      <c r="F106" s="117" t="s">
        <v>163</v>
      </c>
      <c r="G106" s="118"/>
      <c r="H106" s="121"/>
      <c r="I106" s="119"/>
      <c r="J106" s="119"/>
      <c r="K106" s="121"/>
      <c r="L106" s="121"/>
      <c r="M106" s="121"/>
      <c r="N106" s="138"/>
      <c r="S106" s="104"/>
    </row>
    <row r="107" spans="1:19" ht="18.95" customHeight="1">
      <c r="C107" s="136"/>
      <c r="D107" s="118" t="s">
        <v>142</v>
      </c>
      <c r="E107" s="118" t="s">
        <v>143</v>
      </c>
      <c r="F107" s="117" t="s">
        <v>144</v>
      </c>
      <c r="G107" s="122"/>
      <c r="H107" s="119"/>
      <c r="I107" s="119"/>
      <c r="J107" s="119"/>
      <c r="K107" s="121"/>
      <c r="L107" s="121"/>
      <c r="M107" s="121"/>
      <c r="N107" s="138"/>
      <c r="S107" s="104"/>
    </row>
    <row r="108" spans="1:19" ht="18.95" customHeight="1">
      <c r="C108" s="117"/>
      <c r="D108" s="118"/>
      <c r="E108" s="118"/>
      <c r="F108" s="117"/>
      <c r="G108" s="118"/>
      <c r="H108" s="119"/>
      <c r="I108" s="119"/>
      <c r="J108" s="119"/>
      <c r="K108" s="119"/>
      <c r="L108" s="119"/>
      <c r="M108" s="119"/>
      <c r="N108" s="120"/>
      <c r="S108" s="104"/>
    </row>
    <row r="109" spans="1:19" ht="18.95" customHeight="1">
      <c r="C109" s="117"/>
      <c r="D109" s="118"/>
      <c r="E109" s="118"/>
      <c r="F109" s="117"/>
      <c r="G109" s="118"/>
      <c r="H109" s="119"/>
      <c r="I109" s="119"/>
      <c r="J109" s="119"/>
      <c r="K109" s="119"/>
      <c r="L109" s="119"/>
      <c r="M109" s="119"/>
      <c r="N109" s="120"/>
    </row>
    <row r="110" spans="1:19" ht="18.95" customHeight="1">
      <c r="C110" s="117"/>
      <c r="D110" s="118"/>
      <c r="E110" s="118"/>
      <c r="F110" s="117"/>
      <c r="G110" s="118"/>
      <c r="H110" s="119"/>
      <c r="I110" s="119"/>
      <c r="J110" s="119"/>
      <c r="K110" s="119"/>
      <c r="L110" s="119"/>
      <c r="M110" s="119"/>
      <c r="N110" s="120"/>
    </row>
    <row r="111" spans="1:19" ht="18.95" customHeight="1">
      <c r="B111" s="96" t="str">
        <f>C103&amp;D111</f>
        <v>12계</v>
      </c>
      <c r="C111" s="117"/>
      <c r="D111" s="117" t="s">
        <v>145</v>
      </c>
      <c r="E111" s="118"/>
      <c r="F111" s="117"/>
      <c r="G111" s="118"/>
      <c r="H111" s="119"/>
      <c r="I111" s="119"/>
      <c r="J111" s="119"/>
      <c r="K111" s="119"/>
      <c r="L111" s="119"/>
      <c r="M111" s="119"/>
      <c r="N111" s="120"/>
    </row>
    <row r="112" spans="1:19" ht="18.95" customHeight="1">
      <c r="C112" s="107">
        <f>INT(ROW()/9+1)</f>
        <v>13</v>
      </c>
      <c r="D112" s="108" t="s">
        <v>72</v>
      </c>
      <c r="E112" s="137" t="s">
        <v>175</v>
      </c>
      <c r="F112" s="136" t="s">
        <v>176</v>
      </c>
      <c r="G112" s="153"/>
      <c r="H112" s="121"/>
      <c r="I112" s="121"/>
      <c r="J112" s="121"/>
      <c r="K112" s="121"/>
      <c r="L112" s="121"/>
      <c r="M112" s="121"/>
      <c r="N112" s="120"/>
      <c r="S112" s="104"/>
    </row>
    <row r="113" spans="1:19" ht="18.95" customHeight="1">
      <c r="C113" s="136"/>
      <c r="D113" s="118" t="s">
        <v>136</v>
      </c>
      <c r="E113" s="118"/>
      <c r="F113" s="117" t="s">
        <v>137</v>
      </c>
      <c r="G113" s="118"/>
      <c r="H113" s="119"/>
      <c r="I113" s="119"/>
      <c r="J113" s="119"/>
      <c r="K113" s="119"/>
      <c r="L113" s="121"/>
      <c r="M113" s="121"/>
      <c r="N113" s="138"/>
      <c r="S113" s="104"/>
    </row>
    <row r="114" spans="1:19" ht="18.95" customHeight="1">
      <c r="C114" s="136"/>
      <c r="D114" s="118" t="s">
        <v>177</v>
      </c>
      <c r="E114" s="118"/>
      <c r="F114" s="117" t="s">
        <v>137</v>
      </c>
      <c r="G114" s="118"/>
      <c r="H114" s="119"/>
      <c r="I114" s="119"/>
      <c r="J114" s="119"/>
      <c r="K114" s="119"/>
      <c r="L114" s="121"/>
      <c r="M114" s="121"/>
      <c r="N114" s="138"/>
      <c r="S114" s="104"/>
    </row>
    <row r="115" spans="1:19" ht="18.95" customHeight="1">
      <c r="A115" s="95" t="str">
        <f>D115&amp;E115</f>
        <v>광 피그테일LC-SM-1.5m</v>
      </c>
      <c r="C115" s="136"/>
      <c r="D115" s="146" t="s">
        <v>178</v>
      </c>
      <c r="E115" s="146" t="s">
        <v>755</v>
      </c>
      <c r="F115" s="117" t="s">
        <v>163</v>
      </c>
      <c r="G115" s="118"/>
      <c r="H115" s="121"/>
      <c r="I115" s="119"/>
      <c r="J115" s="119"/>
      <c r="K115" s="121"/>
      <c r="L115" s="121"/>
      <c r="M115" s="121"/>
      <c r="N115" s="138"/>
      <c r="S115" s="104"/>
    </row>
    <row r="116" spans="1:19" ht="18.95" customHeight="1">
      <c r="C116" s="136"/>
      <c r="D116" s="118" t="s">
        <v>142</v>
      </c>
      <c r="E116" s="118" t="s">
        <v>143</v>
      </c>
      <c r="F116" s="117" t="s">
        <v>144</v>
      </c>
      <c r="G116" s="122"/>
      <c r="H116" s="119"/>
      <c r="I116" s="119"/>
      <c r="J116" s="121"/>
      <c r="K116" s="121"/>
      <c r="L116" s="121"/>
      <c r="M116" s="121"/>
      <c r="N116" s="138"/>
      <c r="S116" s="104"/>
    </row>
    <row r="117" spans="1:19" ht="18.95" customHeight="1">
      <c r="C117" s="117"/>
      <c r="D117" s="118"/>
      <c r="E117" s="118"/>
      <c r="F117" s="117"/>
      <c r="G117" s="118"/>
      <c r="H117" s="119"/>
      <c r="I117" s="119"/>
      <c r="J117" s="119"/>
      <c r="K117" s="119"/>
      <c r="L117" s="119"/>
      <c r="M117" s="119"/>
      <c r="N117" s="120"/>
      <c r="S117" s="104"/>
    </row>
    <row r="118" spans="1:19" ht="18.95" customHeight="1">
      <c r="C118" s="117"/>
      <c r="D118" s="118"/>
      <c r="E118" s="118"/>
      <c r="F118" s="117"/>
      <c r="G118" s="118"/>
      <c r="H118" s="119"/>
      <c r="I118" s="119"/>
      <c r="J118" s="119"/>
      <c r="K118" s="119"/>
      <c r="L118" s="119"/>
      <c r="M118" s="119"/>
      <c r="N118" s="120"/>
      <c r="S118" s="104"/>
    </row>
    <row r="119" spans="1:19" ht="18.95" customHeight="1">
      <c r="C119" s="148"/>
      <c r="D119" s="149"/>
      <c r="E119" s="149"/>
      <c r="F119" s="148"/>
      <c r="G119" s="154"/>
      <c r="H119" s="150"/>
      <c r="I119" s="150"/>
      <c r="J119" s="150"/>
      <c r="K119" s="150"/>
      <c r="L119" s="150"/>
      <c r="M119" s="150"/>
      <c r="N119" s="151"/>
      <c r="S119" s="104"/>
    </row>
    <row r="120" spans="1:19" ht="18.75" customHeight="1">
      <c r="B120" s="96" t="str">
        <f>C112&amp;C120</f>
        <v>13계</v>
      </c>
      <c r="C120" s="469" t="s">
        <v>145</v>
      </c>
      <c r="D120" s="470"/>
      <c r="E120" s="128"/>
      <c r="F120" s="129"/>
      <c r="G120" s="128"/>
      <c r="H120" s="130"/>
      <c r="I120" s="130"/>
      <c r="J120" s="130"/>
      <c r="K120" s="130"/>
      <c r="L120" s="130"/>
      <c r="M120" s="130"/>
      <c r="N120" s="131"/>
      <c r="S120" s="104"/>
    </row>
    <row r="121" spans="1:19" ht="18.95" customHeight="1">
      <c r="C121" s="107">
        <f>INT(ROW()/9+1)</f>
        <v>14</v>
      </c>
      <c r="D121" s="108" t="s">
        <v>179</v>
      </c>
      <c r="E121" s="137" t="s">
        <v>175</v>
      </c>
      <c r="F121" s="136" t="s">
        <v>176</v>
      </c>
      <c r="G121" s="153"/>
      <c r="H121" s="121"/>
      <c r="I121" s="121"/>
      <c r="J121" s="121"/>
      <c r="K121" s="121"/>
      <c r="L121" s="121"/>
      <c r="M121" s="121"/>
      <c r="N121" s="120"/>
      <c r="S121" s="104"/>
    </row>
    <row r="122" spans="1:19" ht="18.95" customHeight="1">
      <c r="C122" s="136"/>
      <c r="D122" s="118" t="s">
        <v>136</v>
      </c>
      <c r="E122" s="118"/>
      <c r="F122" s="117" t="s">
        <v>137</v>
      </c>
      <c r="G122" s="118"/>
      <c r="H122" s="119"/>
      <c r="I122" s="119"/>
      <c r="J122" s="119"/>
      <c r="K122" s="119"/>
      <c r="L122" s="121"/>
      <c r="M122" s="121"/>
      <c r="N122" s="138"/>
      <c r="S122" s="104"/>
    </row>
    <row r="123" spans="1:19" ht="18.95" customHeight="1">
      <c r="C123" s="136"/>
      <c r="D123" s="118" t="s">
        <v>177</v>
      </c>
      <c r="E123" s="118"/>
      <c r="F123" s="117" t="s">
        <v>137</v>
      </c>
      <c r="G123" s="118"/>
      <c r="H123" s="119"/>
      <c r="I123" s="119"/>
      <c r="J123" s="119"/>
      <c r="K123" s="119"/>
      <c r="L123" s="121"/>
      <c r="M123" s="121"/>
      <c r="N123" s="138"/>
      <c r="S123" s="104"/>
    </row>
    <row r="124" spans="1:19" ht="18.95" customHeight="1">
      <c r="A124" s="95" t="str">
        <f>D124&amp;E124</f>
        <v>열수축슬리브광코어용</v>
      </c>
      <c r="C124" s="136"/>
      <c r="D124" s="146" t="s">
        <v>180</v>
      </c>
      <c r="E124" s="146" t="s">
        <v>864</v>
      </c>
      <c r="F124" s="117" t="s">
        <v>163</v>
      </c>
      <c r="G124" s="118"/>
      <c r="H124" s="121"/>
      <c r="I124" s="119"/>
      <c r="J124" s="119"/>
      <c r="K124" s="121"/>
      <c r="L124" s="121"/>
      <c r="M124" s="121"/>
      <c r="N124" s="138"/>
      <c r="S124" s="104"/>
    </row>
    <row r="125" spans="1:19" ht="18.95" customHeight="1">
      <c r="C125" s="136"/>
      <c r="D125" s="118" t="s">
        <v>142</v>
      </c>
      <c r="E125" s="118" t="s">
        <v>143</v>
      </c>
      <c r="F125" s="117" t="s">
        <v>144</v>
      </c>
      <c r="G125" s="122"/>
      <c r="H125" s="119"/>
      <c r="I125" s="119"/>
      <c r="J125" s="121"/>
      <c r="K125" s="121"/>
      <c r="L125" s="121"/>
      <c r="M125" s="121"/>
      <c r="N125" s="138"/>
      <c r="S125" s="104"/>
    </row>
    <row r="126" spans="1:19" ht="18.95" customHeight="1">
      <c r="C126" s="117"/>
      <c r="D126" s="118"/>
      <c r="E126" s="118"/>
      <c r="F126" s="117"/>
      <c r="G126" s="118"/>
      <c r="H126" s="119"/>
      <c r="I126" s="119"/>
      <c r="J126" s="119"/>
      <c r="K126" s="119"/>
      <c r="L126" s="119"/>
      <c r="M126" s="119"/>
      <c r="N126" s="120"/>
      <c r="S126" s="104"/>
    </row>
    <row r="127" spans="1:19" ht="18.95" customHeight="1">
      <c r="C127" s="117"/>
      <c r="D127" s="118"/>
      <c r="E127" s="118"/>
      <c r="F127" s="117"/>
      <c r="G127" s="118"/>
      <c r="H127" s="119"/>
      <c r="I127" s="119"/>
      <c r="J127" s="119"/>
      <c r="K127" s="119"/>
      <c r="L127" s="119"/>
      <c r="M127" s="119"/>
      <c r="N127" s="120"/>
      <c r="S127" s="104"/>
    </row>
    <row r="128" spans="1:19" ht="18.95" customHeight="1">
      <c r="C128" s="148"/>
      <c r="D128" s="149"/>
      <c r="E128" s="149"/>
      <c r="F128" s="148"/>
      <c r="G128" s="154"/>
      <c r="H128" s="150"/>
      <c r="I128" s="150"/>
      <c r="J128" s="150"/>
      <c r="K128" s="150"/>
      <c r="L128" s="150"/>
      <c r="M128" s="150"/>
      <c r="N128" s="151"/>
      <c r="S128" s="104"/>
    </row>
    <row r="129" spans="1:19" ht="18.75" customHeight="1">
      <c r="B129" s="96" t="str">
        <f>C121&amp;C129</f>
        <v>14계</v>
      </c>
      <c r="C129" s="469" t="s">
        <v>145</v>
      </c>
      <c r="D129" s="470"/>
      <c r="E129" s="128"/>
      <c r="F129" s="129"/>
      <c r="G129" s="128"/>
      <c r="H129" s="130"/>
      <c r="I129" s="130"/>
      <c r="J129" s="130"/>
      <c r="K129" s="130"/>
      <c r="L129" s="130"/>
      <c r="M129" s="130"/>
      <c r="N129" s="131"/>
      <c r="S129" s="104"/>
    </row>
    <row r="130" spans="1:19" ht="18.95" customHeight="1">
      <c r="C130" s="107">
        <f>INT(ROW()/9+1)</f>
        <v>15</v>
      </c>
      <c r="D130" s="108" t="s">
        <v>182</v>
      </c>
      <c r="E130" s="137" t="str">
        <f>D132</f>
        <v>RJ-45</v>
      </c>
      <c r="F130" s="136" t="s">
        <v>183</v>
      </c>
      <c r="G130" s="153"/>
      <c r="H130" s="121"/>
      <c r="I130" s="121"/>
      <c r="J130" s="121"/>
      <c r="K130" s="121"/>
      <c r="L130" s="121"/>
      <c r="M130" s="121"/>
      <c r="N130" s="120"/>
      <c r="S130" s="104"/>
    </row>
    <row r="131" spans="1:19" ht="18.95" customHeight="1">
      <c r="C131" s="136"/>
      <c r="D131" s="118" t="s">
        <v>184</v>
      </c>
      <c r="E131" s="118"/>
      <c r="F131" s="117" t="s">
        <v>137</v>
      </c>
      <c r="G131" s="118"/>
      <c r="H131" s="119"/>
      <c r="I131" s="119"/>
      <c r="J131" s="119"/>
      <c r="K131" s="119"/>
      <c r="L131" s="121"/>
      <c r="M131" s="121"/>
      <c r="N131" s="138"/>
      <c r="S131" s="104"/>
    </row>
    <row r="132" spans="1:19" ht="18.95" customHeight="1">
      <c r="A132" s="95" t="str">
        <f>D132&amp;E132</f>
        <v>RJ-45Cat.5E</v>
      </c>
      <c r="C132" s="136"/>
      <c r="D132" s="146" t="s">
        <v>185</v>
      </c>
      <c r="E132" s="146" t="s">
        <v>186</v>
      </c>
      <c r="F132" s="117" t="s">
        <v>187</v>
      </c>
      <c r="G132" s="118"/>
      <c r="H132" s="121"/>
      <c r="I132" s="119"/>
      <c r="J132" s="119"/>
      <c r="K132" s="121"/>
      <c r="L132" s="121"/>
      <c r="M132" s="121"/>
      <c r="N132" s="138"/>
      <c r="S132" s="104"/>
    </row>
    <row r="133" spans="1:19" ht="18.95" customHeight="1">
      <c r="C133" s="136"/>
      <c r="D133" s="118" t="s">
        <v>142</v>
      </c>
      <c r="E133" s="118" t="s">
        <v>143</v>
      </c>
      <c r="F133" s="117" t="s">
        <v>188</v>
      </c>
      <c r="G133" s="122"/>
      <c r="H133" s="119"/>
      <c r="I133" s="119"/>
      <c r="J133" s="121"/>
      <c r="K133" s="121"/>
      <c r="L133" s="121"/>
      <c r="M133" s="121"/>
      <c r="N133" s="138"/>
      <c r="S133" s="104"/>
    </row>
    <row r="134" spans="1:19" ht="18.95" customHeight="1">
      <c r="C134" s="136"/>
      <c r="D134" s="118"/>
      <c r="E134" s="118"/>
      <c r="F134" s="117"/>
      <c r="G134" s="122"/>
      <c r="H134" s="119"/>
      <c r="I134" s="119"/>
      <c r="J134" s="121"/>
      <c r="K134" s="121"/>
      <c r="L134" s="121"/>
      <c r="M134" s="121"/>
      <c r="N134" s="138"/>
      <c r="S134" s="104"/>
    </row>
    <row r="135" spans="1:19" ht="18.95" customHeight="1">
      <c r="C135" s="117"/>
      <c r="D135" s="118"/>
      <c r="E135" s="118"/>
      <c r="F135" s="117"/>
      <c r="G135" s="118"/>
      <c r="H135" s="119"/>
      <c r="I135" s="119"/>
      <c r="J135" s="119"/>
      <c r="K135" s="119"/>
      <c r="L135" s="119"/>
      <c r="M135" s="119"/>
      <c r="N135" s="120"/>
      <c r="S135" s="104"/>
    </row>
    <row r="136" spans="1:19" ht="18.95" customHeight="1">
      <c r="C136" s="117"/>
      <c r="D136" s="118"/>
      <c r="E136" s="118"/>
      <c r="F136" s="117"/>
      <c r="G136" s="118"/>
      <c r="H136" s="119"/>
      <c r="I136" s="119"/>
      <c r="J136" s="119"/>
      <c r="K136" s="119"/>
      <c r="L136" s="119"/>
      <c r="M136" s="119"/>
      <c r="N136" s="120"/>
      <c r="S136" s="104"/>
    </row>
    <row r="137" spans="1:19" ht="18.95" customHeight="1">
      <c r="C137" s="148"/>
      <c r="D137" s="149"/>
      <c r="E137" s="149"/>
      <c r="F137" s="148"/>
      <c r="G137" s="154"/>
      <c r="H137" s="150"/>
      <c r="I137" s="150"/>
      <c r="J137" s="150"/>
      <c r="K137" s="150"/>
      <c r="L137" s="150"/>
      <c r="M137" s="150"/>
      <c r="N137" s="151"/>
      <c r="S137" s="104"/>
    </row>
    <row r="138" spans="1:19" ht="18.75" customHeight="1">
      <c r="B138" s="96" t="str">
        <f>C130&amp;C138</f>
        <v>15계</v>
      </c>
      <c r="C138" s="469" t="s">
        <v>145</v>
      </c>
      <c r="D138" s="470"/>
      <c r="E138" s="128"/>
      <c r="F138" s="129"/>
      <c r="G138" s="128"/>
      <c r="H138" s="130"/>
      <c r="I138" s="130"/>
      <c r="J138" s="130"/>
      <c r="K138" s="130"/>
      <c r="L138" s="130"/>
      <c r="M138" s="130"/>
      <c r="N138" s="131"/>
      <c r="S138" s="104"/>
    </row>
    <row r="139" spans="1:19" ht="18.95" customHeight="1">
      <c r="C139" s="107">
        <f>INT(ROW()/9+1)</f>
        <v>16</v>
      </c>
      <c r="D139" s="108" t="s">
        <v>939</v>
      </c>
      <c r="E139" s="137" t="s">
        <v>940</v>
      </c>
      <c r="F139" s="136" t="s">
        <v>190</v>
      </c>
      <c r="G139" s="153"/>
      <c r="H139" s="121"/>
      <c r="I139" s="121"/>
      <c r="J139" s="121"/>
      <c r="K139" s="121"/>
      <c r="L139" s="121"/>
      <c r="M139" s="121"/>
      <c r="N139" s="120"/>
      <c r="S139" s="104"/>
    </row>
    <row r="140" spans="1:19" ht="18.95" customHeight="1">
      <c r="C140" s="136"/>
      <c r="D140" s="118" t="s">
        <v>191</v>
      </c>
      <c r="E140" s="118"/>
      <c r="F140" s="117" t="s">
        <v>137</v>
      </c>
      <c r="G140" s="118"/>
      <c r="H140" s="119"/>
      <c r="I140" s="119"/>
      <c r="J140" s="119"/>
      <c r="K140" s="119"/>
      <c r="L140" s="121"/>
      <c r="M140" s="121"/>
      <c r="N140" s="138"/>
      <c r="S140" s="104"/>
    </row>
    <row r="141" spans="1:19" ht="18.95" customHeight="1">
      <c r="C141" s="136"/>
      <c r="D141" s="118" t="s">
        <v>192</v>
      </c>
      <c r="E141" s="118"/>
      <c r="F141" s="117" t="s">
        <v>137</v>
      </c>
      <c r="G141" s="118"/>
      <c r="H141" s="119"/>
      <c r="I141" s="119"/>
      <c r="J141" s="119"/>
      <c r="K141" s="119"/>
      <c r="L141" s="121"/>
      <c r="M141" s="121"/>
      <c r="N141" s="138"/>
      <c r="S141" s="104"/>
    </row>
    <row r="142" spans="1:19" ht="18.95" customHeight="1">
      <c r="A142" s="95" t="str">
        <f>D142&amp;E142</f>
        <v>조립식 강관주IP 7m(150Kg)</v>
      </c>
      <c r="C142" s="136"/>
      <c r="D142" s="146" t="s">
        <v>584</v>
      </c>
      <c r="E142" s="146" t="s">
        <v>585</v>
      </c>
      <c r="F142" s="117" t="s">
        <v>190</v>
      </c>
      <c r="G142" s="118"/>
      <c r="H142" s="121"/>
      <c r="I142" s="119"/>
      <c r="J142" s="119"/>
      <c r="K142" s="121"/>
      <c r="L142" s="121"/>
      <c r="M142" s="121"/>
      <c r="N142" s="138"/>
      <c r="S142" s="104"/>
    </row>
    <row r="143" spans="1:19" ht="18.95" customHeight="1">
      <c r="A143" s="95" t="str">
        <f>D143&amp;E143</f>
        <v>시멘트40kg</v>
      </c>
      <c r="C143" s="136"/>
      <c r="D143" s="24" t="s">
        <v>941</v>
      </c>
      <c r="E143" s="24" t="s">
        <v>942</v>
      </c>
      <c r="F143" s="24" t="s">
        <v>943</v>
      </c>
      <c r="G143" s="315"/>
      <c r="H143" s="121"/>
      <c r="I143" s="119"/>
      <c r="J143" s="121"/>
      <c r="K143" s="121"/>
      <c r="L143" s="121"/>
      <c r="M143" s="121"/>
      <c r="N143" s="138"/>
      <c r="S143" s="104"/>
    </row>
    <row r="144" spans="1:19" ht="18.95" customHeight="1">
      <c r="A144" s="95" t="str">
        <f>D144&amp;E144</f>
        <v>모래강모래</v>
      </c>
      <c r="C144" s="117"/>
      <c r="D144" s="24" t="s">
        <v>944</v>
      </c>
      <c r="E144" s="24" t="s">
        <v>945</v>
      </c>
      <c r="F144" s="24" t="s">
        <v>896</v>
      </c>
      <c r="G144" s="315"/>
      <c r="H144" s="121"/>
      <c r="I144" s="119"/>
      <c r="J144" s="119"/>
      <c r="K144" s="119"/>
      <c r="L144" s="119"/>
      <c r="M144" s="119"/>
      <c r="N144" s="120"/>
      <c r="S144" s="104"/>
    </row>
    <row r="145" spans="1:19" ht="18.95" customHeight="1">
      <c r="A145" s="95" t="str">
        <f>D145&amp;E145</f>
        <v>자갈Ø40mm</v>
      </c>
      <c r="C145" s="117"/>
      <c r="D145" s="24" t="s">
        <v>946</v>
      </c>
      <c r="E145" s="24" t="s">
        <v>947</v>
      </c>
      <c r="F145" s="24" t="s">
        <v>896</v>
      </c>
      <c r="G145" s="315"/>
      <c r="H145" s="121"/>
      <c r="I145" s="119"/>
      <c r="J145" s="119"/>
      <c r="K145" s="119"/>
      <c r="L145" s="119"/>
      <c r="M145" s="119"/>
      <c r="N145" s="120"/>
      <c r="S145" s="104"/>
    </row>
    <row r="146" spans="1:19" ht="18.95" customHeight="1">
      <c r="C146" s="148"/>
      <c r="D146" s="24" t="s">
        <v>142</v>
      </c>
      <c r="E146" s="24" t="s">
        <v>157</v>
      </c>
      <c r="F146" s="24" t="s">
        <v>948</v>
      </c>
      <c r="G146" s="122"/>
      <c r="H146" s="119"/>
      <c r="I146" s="119"/>
      <c r="J146" s="150"/>
      <c r="K146" s="150"/>
      <c r="L146" s="150"/>
      <c r="M146" s="150"/>
      <c r="N146" s="151"/>
      <c r="S146" s="104"/>
    </row>
    <row r="147" spans="1:19" ht="18.75" customHeight="1">
      <c r="B147" s="96" t="str">
        <f>C139&amp;C147</f>
        <v>16계</v>
      </c>
      <c r="C147" s="469" t="s">
        <v>145</v>
      </c>
      <c r="D147" s="470"/>
      <c r="E147" s="128"/>
      <c r="F147" s="129"/>
      <c r="G147" s="128"/>
      <c r="H147" s="130"/>
      <c r="I147" s="130"/>
      <c r="J147" s="130"/>
      <c r="K147" s="130"/>
      <c r="L147" s="130"/>
      <c r="M147" s="130"/>
      <c r="N147" s="131"/>
      <c r="S147" s="104"/>
    </row>
    <row r="148" spans="1:19" ht="18.95" customHeight="1">
      <c r="C148" s="107">
        <f>INT(ROW()/9+1)</f>
        <v>17</v>
      </c>
      <c r="D148" s="108" t="s">
        <v>189</v>
      </c>
      <c r="E148" s="137" t="s">
        <v>193</v>
      </c>
      <c r="F148" s="136" t="s">
        <v>190</v>
      </c>
      <c r="G148" s="153"/>
      <c r="H148" s="121"/>
      <c r="I148" s="121"/>
      <c r="J148" s="121"/>
      <c r="K148" s="121"/>
      <c r="L148" s="121"/>
      <c r="M148" s="121"/>
      <c r="N148" s="120"/>
      <c r="S148" s="104"/>
    </row>
    <row r="149" spans="1:19" ht="18.95" customHeight="1">
      <c r="C149" s="136"/>
      <c r="D149" s="118" t="s">
        <v>191</v>
      </c>
      <c r="E149" s="118"/>
      <c r="F149" s="117" t="s">
        <v>137</v>
      </c>
      <c r="G149" s="118"/>
      <c r="H149" s="119"/>
      <c r="I149" s="119"/>
      <c r="J149" s="119"/>
      <c r="K149" s="119"/>
      <c r="L149" s="121"/>
      <c r="M149" s="121"/>
      <c r="N149" s="138"/>
      <c r="S149" s="104"/>
    </row>
    <row r="150" spans="1:19" ht="18.95" customHeight="1">
      <c r="C150" s="136"/>
      <c r="D150" s="118" t="s">
        <v>192</v>
      </c>
      <c r="E150" s="118"/>
      <c r="F150" s="117" t="s">
        <v>137</v>
      </c>
      <c r="G150" s="118"/>
      <c r="H150" s="119"/>
      <c r="I150" s="119"/>
      <c r="J150" s="119"/>
      <c r="K150" s="119"/>
      <c r="L150" s="121"/>
      <c r="M150" s="121"/>
      <c r="N150" s="138"/>
      <c r="S150" s="104"/>
    </row>
    <row r="151" spans="1:19" ht="18.95" customHeight="1">
      <c r="A151" s="95" t="str">
        <f>D151&amp;E151</f>
        <v>Pole6m,sus</v>
      </c>
      <c r="C151" s="136"/>
      <c r="D151" s="146" t="s">
        <v>780</v>
      </c>
      <c r="E151" s="146" t="s">
        <v>194</v>
      </c>
      <c r="F151" s="117" t="s">
        <v>190</v>
      </c>
      <c r="G151" s="118"/>
      <c r="H151" s="121"/>
      <c r="I151" s="119"/>
      <c r="J151" s="119"/>
      <c r="K151" s="121"/>
      <c r="L151" s="121"/>
      <c r="M151" s="121"/>
      <c r="N151" s="138"/>
      <c r="S151" s="104"/>
    </row>
    <row r="152" spans="1:19" ht="18.95" customHeight="1">
      <c r="C152" s="136"/>
      <c r="D152" s="118" t="s">
        <v>142</v>
      </c>
      <c r="E152" s="118" t="s">
        <v>143</v>
      </c>
      <c r="F152" s="117" t="s">
        <v>188</v>
      </c>
      <c r="G152" s="122"/>
      <c r="H152" s="119"/>
      <c r="I152" s="119"/>
      <c r="J152" s="121"/>
      <c r="K152" s="121"/>
      <c r="L152" s="121"/>
      <c r="M152" s="121"/>
      <c r="N152" s="138"/>
      <c r="S152" s="104"/>
    </row>
    <row r="153" spans="1:19" ht="18.95" customHeight="1">
      <c r="C153" s="117"/>
      <c r="D153" s="118"/>
      <c r="E153" s="118"/>
      <c r="F153" s="117"/>
      <c r="G153" s="118"/>
      <c r="H153" s="119"/>
      <c r="I153" s="119"/>
      <c r="J153" s="119"/>
      <c r="K153" s="119"/>
      <c r="L153" s="119"/>
      <c r="M153" s="119"/>
      <c r="N153" s="120"/>
      <c r="S153" s="104"/>
    </row>
    <row r="154" spans="1:19" ht="18.95" customHeight="1">
      <c r="C154" s="117"/>
      <c r="D154" s="118"/>
      <c r="E154" s="118"/>
      <c r="F154" s="117"/>
      <c r="G154" s="118"/>
      <c r="H154" s="119"/>
      <c r="I154" s="119"/>
      <c r="J154" s="119"/>
      <c r="K154" s="119"/>
      <c r="L154" s="119"/>
      <c r="M154" s="119"/>
      <c r="N154" s="120"/>
      <c r="S154" s="104"/>
    </row>
    <row r="155" spans="1:19" ht="18.95" customHeight="1">
      <c r="C155" s="148"/>
      <c r="D155" s="149"/>
      <c r="E155" s="149"/>
      <c r="F155" s="148"/>
      <c r="G155" s="154"/>
      <c r="H155" s="150"/>
      <c r="I155" s="150"/>
      <c r="J155" s="150"/>
      <c r="K155" s="150"/>
      <c r="L155" s="150"/>
      <c r="M155" s="150"/>
      <c r="N155" s="151"/>
      <c r="S155" s="104"/>
    </row>
    <row r="156" spans="1:19" ht="18.75" customHeight="1">
      <c r="B156" s="96" t="str">
        <f>C148&amp;C156</f>
        <v>17계</v>
      </c>
      <c r="C156" s="469" t="s">
        <v>145</v>
      </c>
      <c r="D156" s="470"/>
      <c r="E156" s="128"/>
      <c r="F156" s="129"/>
      <c r="G156" s="128"/>
      <c r="H156" s="130"/>
      <c r="I156" s="130"/>
      <c r="J156" s="130"/>
      <c r="K156" s="130"/>
      <c r="L156" s="130"/>
      <c r="M156" s="130"/>
      <c r="N156" s="131"/>
      <c r="S156" s="104"/>
    </row>
    <row r="157" spans="1:19" ht="18.95" customHeight="1">
      <c r="C157" s="107">
        <f>INT(ROW()/9+1)</f>
        <v>18</v>
      </c>
      <c r="D157" s="108" t="s">
        <v>189</v>
      </c>
      <c r="E157" s="137" t="s">
        <v>195</v>
      </c>
      <c r="F157" s="136" t="s">
        <v>190</v>
      </c>
      <c r="G157" s="153"/>
      <c r="H157" s="121"/>
      <c r="I157" s="121"/>
      <c r="J157" s="121"/>
      <c r="K157" s="121"/>
      <c r="L157" s="121"/>
      <c r="M157" s="121"/>
      <c r="N157" s="120"/>
      <c r="S157" s="104"/>
    </row>
    <row r="158" spans="1:19" ht="18.95" customHeight="1">
      <c r="C158" s="136"/>
      <c r="D158" s="118" t="s">
        <v>191</v>
      </c>
      <c r="E158" s="118"/>
      <c r="F158" s="117" t="s">
        <v>137</v>
      </c>
      <c r="G158" s="118"/>
      <c r="H158" s="119"/>
      <c r="I158" s="119"/>
      <c r="J158" s="119"/>
      <c r="K158" s="119"/>
      <c r="L158" s="121"/>
      <c r="M158" s="121"/>
      <c r="N158" s="138"/>
      <c r="S158" s="104"/>
    </row>
    <row r="159" spans="1:19" ht="18.95" customHeight="1">
      <c r="C159" s="136"/>
      <c r="D159" s="118" t="s">
        <v>192</v>
      </c>
      <c r="E159" s="118"/>
      <c r="F159" s="117" t="s">
        <v>137</v>
      </c>
      <c r="G159" s="118"/>
      <c r="H159" s="119"/>
      <c r="I159" s="119"/>
      <c r="J159" s="119"/>
      <c r="K159" s="119"/>
      <c r="L159" s="121"/>
      <c r="M159" s="121"/>
      <c r="N159" s="138"/>
      <c r="S159" s="104"/>
    </row>
    <row r="160" spans="1:19" ht="18.95" customHeight="1">
      <c r="A160" s="95" t="str">
        <f>D160&amp;E160</f>
        <v>Pole4m,sus</v>
      </c>
      <c r="C160" s="136"/>
      <c r="D160" s="146" t="s">
        <v>780</v>
      </c>
      <c r="E160" s="146" t="s">
        <v>196</v>
      </c>
      <c r="F160" s="117" t="s">
        <v>190</v>
      </c>
      <c r="G160" s="118"/>
      <c r="H160" s="121"/>
      <c r="I160" s="119"/>
      <c r="J160" s="119"/>
      <c r="K160" s="121"/>
      <c r="L160" s="121"/>
      <c r="M160" s="121"/>
      <c r="N160" s="138"/>
      <c r="S160" s="104"/>
    </row>
    <row r="161" spans="1:19" ht="18.95" customHeight="1">
      <c r="C161" s="136"/>
      <c r="D161" s="118" t="s">
        <v>142</v>
      </c>
      <c r="E161" s="118" t="s">
        <v>143</v>
      </c>
      <c r="F161" s="117" t="s">
        <v>188</v>
      </c>
      <c r="G161" s="122"/>
      <c r="H161" s="119"/>
      <c r="I161" s="119"/>
      <c r="J161" s="121"/>
      <c r="K161" s="121"/>
      <c r="L161" s="121"/>
      <c r="M161" s="121"/>
      <c r="N161" s="138"/>
      <c r="S161" s="104"/>
    </row>
    <row r="162" spans="1:19" ht="18.95" customHeight="1">
      <c r="C162" s="117"/>
      <c r="D162" s="118"/>
      <c r="E162" s="118"/>
      <c r="F162" s="117"/>
      <c r="G162" s="118"/>
      <c r="H162" s="119"/>
      <c r="I162" s="119"/>
      <c r="J162" s="119"/>
      <c r="K162" s="119"/>
      <c r="L162" s="119"/>
      <c r="M162" s="119"/>
      <c r="N162" s="120"/>
      <c r="S162" s="104"/>
    </row>
    <row r="163" spans="1:19" ht="18.95" customHeight="1">
      <c r="C163" s="117"/>
      <c r="D163" s="118"/>
      <c r="E163" s="118"/>
      <c r="F163" s="117"/>
      <c r="G163" s="118"/>
      <c r="H163" s="119"/>
      <c r="I163" s="119"/>
      <c r="J163" s="119"/>
      <c r="K163" s="119"/>
      <c r="L163" s="119"/>
      <c r="M163" s="119"/>
      <c r="N163" s="120"/>
      <c r="S163" s="104"/>
    </row>
    <row r="164" spans="1:19" ht="18.95" customHeight="1">
      <c r="C164" s="148"/>
      <c r="D164" s="149"/>
      <c r="E164" s="149"/>
      <c r="F164" s="148"/>
      <c r="G164" s="154"/>
      <c r="H164" s="150"/>
      <c r="I164" s="150"/>
      <c r="J164" s="150"/>
      <c r="K164" s="150"/>
      <c r="L164" s="150"/>
      <c r="M164" s="150"/>
      <c r="N164" s="151"/>
      <c r="S164" s="104"/>
    </row>
    <row r="165" spans="1:19" ht="18.75" customHeight="1">
      <c r="B165" s="96" t="str">
        <f>C157&amp;C165</f>
        <v>18계</v>
      </c>
      <c r="C165" s="469" t="s">
        <v>145</v>
      </c>
      <c r="D165" s="470"/>
      <c r="E165" s="128"/>
      <c r="F165" s="129"/>
      <c r="G165" s="128"/>
      <c r="H165" s="130"/>
      <c r="I165" s="130"/>
      <c r="J165" s="130"/>
      <c r="K165" s="130"/>
      <c r="L165" s="130"/>
      <c r="M165" s="130"/>
      <c r="N165" s="131"/>
      <c r="S165" s="104"/>
    </row>
    <row r="166" spans="1:19" ht="18.95" customHeight="1">
      <c r="C166" s="107">
        <f>INT(ROW()/9+1)</f>
        <v>19</v>
      </c>
      <c r="D166" s="108" t="s">
        <v>189</v>
      </c>
      <c r="E166" s="137" t="s">
        <v>197</v>
      </c>
      <c r="F166" s="136" t="s">
        <v>190</v>
      </c>
      <c r="G166" s="153"/>
      <c r="H166" s="121"/>
      <c r="I166" s="121"/>
      <c r="J166" s="121"/>
      <c r="K166" s="121"/>
      <c r="L166" s="121"/>
      <c r="M166" s="121"/>
      <c r="N166" s="120"/>
      <c r="S166" s="104"/>
    </row>
    <row r="167" spans="1:19" ht="18.95" customHeight="1">
      <c r="C167" s="136"/>
      <c r="D167" s="118" t="s">
        <v>191</v>
      </c>
      <c r="E167" s="118"/>
      <c r="F167" s="117" t="s">
        <v>137</v>
      </c>
      <c r="G167" s="118"/>
      <c r="H167" s="119"/>
      <c r="I167" s="119"/>
      <c r="J167" s="119"/>
      <c r="K167" s="119"/>
      <c r="L167" s="121"/>
      <c r="M167" s="121"/>
      <c r="N167" s="138"/>
      <c r="S167" s="104"/>
    </row>
    <row r="168" spans="1:19" ht="18.95" customHeight="1">
      <c r="C168" s="136"/>
      <c r="D168" s="118" t="s">
        <v>192</v>
      </c>
      <c r="E168" s="118"/>
      <c r="F168" s="117" t="s">
        <v>137</v>
      </c>
      <c r="G168" s="118"/>
      <c r="H168" s="119"/>
      <c r="I168" s="119"/>
      <c r="J168" s="119"/>
      <c r="K168" s="119"/>
      <c r="L168" s="121"/>
      <c r="M168" s="121"/>
      <c r="N168" s="138"/>
      <c r="S168" s="104"/>
    </row>
    <row r="169" spans="1:19" ht="18.95" customHeight="1">
      <c r="A169" s="95" t="str">
        <f>D169&amp;E169</f>
        <v>Pole3m,sus</v>
      </c>
      <c r="C169" s="136"/>
      <c r="D169" s="146" t="s">
        <v>780</v>
      </c>
      <c r="E169" s="146" t="s">
        <v>198</v>
      </c>
      <c r="F169" s="117" t="s">
        <v>190</v>
      </c>
      <c r="G169" s="118"/>
      <c r="H169" s="121"/>
      <c r="I169" s="119"/>
      <c r="J169" s="119"/>
      <c r="K169" s="121"/>
      <c r="L169" s="121"/>
      <c r="M169" s="121"/>
      <c r="N169" s="138"/>
      <c r="S169" s="104"/>
    </row>
    <row r="170" spans="1:19" ht="18.95" customHeight="1">
      <c r="C170" s="136"/>
      <c r="D170" s="118" t="s">
        <v>142</v>
      </c>
      <c r="E170" s="118" t="s">
        <v>143</v>
      </c>
      <c r="F170" s="117" t="s">
        <v>188</v>
      </c>
      <c r="G170" s="122"/>
      <c r="H170" s="119"/>
      <c r="I170" s="119"/>
      <c r="J170" s="121"/>
      <c r="K170" s="121"/>
      <c r="L170" s="121"/>
      <c r="M170" s="121"/>
      <c r="N170" s="138"/>
      <c r="S170" s="104"/>
    </row>
    <row r="171" spans="1:19" ht="18.95" customHeight="1">
      <c r="C171" s="117"/>
      <c r="D171" s="118"/>
      <c r="E171" s="118"/>
      <c r="F171" s="117"/>
      <c r="G171" s="118"/>
      <c r="H171" s="119"/>
      <c r="I171" s="119"/>
      <c r="J171" s="119"/>
      <c r="K171" s="119"/>
      <c r="L171" s="119"/>
      <c r="M171" s="119"/>
      <c r="N171" s="120"/>
      <c r="S171" s="104"/>
    </row>
    <row r="172" spans="1:19" ht="18.95" customHeight="1">
      <c r="C172" s="117"/>
      <c r="D172" s="118"/>
      <c r="E172" s="118"/>
      <c r="F172" s="117"/>
      <c r="G172" s="118"/>
      <c r="H172" s="119"/>
      <c r="I172" s="119"/>
      <c r="J172" s="119"/>
      <c r="K172" s="119"/>
      <c r="L172" s="119"/>
      <c r="M172" s="119"/>
      <c r="N172" s="120"/>
      <c r="S172" s="104"/>
    </row>
    <row r="173" spans="1:19" ht="18.95" customHeight="1">
      <c r="C173" s="148"/>
      <c r="D173" s="149"/>
      <c r="E173" s="149"/>
      <c r="F173" s="148"/>
      <c r="G173" s="154"/>
      <c r="H173" s="150"/>
      <c r="I173" s="150"/>
      <c r="J173" s="150"/>
      <c r="K173" s="150"/>
      <c r="L173" s="150"/>
      <c r="M173" s="150"/>
      <c r="N173" s="151"/>
      <c r="S173" s="104"/>
    </row>
    <row r="174" spans="1:19" ht="18.75" customHeight="1">
      <c r="B174" s="96" t="str">
        <f>C166&amp;C174</f>
        <v>19계</v>
      </c>
      <c r="C174" s="469" t="s">
        <v>145</v>
      </c>
      <c r="D174" s="470"/>
      <c r="E174" s="128"/>
      <c r="F174" s="129"/>
      <c r="G174" s="128"/>
      <c r="H174" s="130"/>
      <c r="I174" s="130"/>
      <c r="J174" s="130"/>
      <c r="K174" s="130"/>
      <c r="L174" s="130"/>
      <c r="M174" s="130"/>
      <c r="N174" s="131"/>
      <c r="S174" s="104"/>
    </row>
    <row r="175" spans="1:19" ht="18.95" customHeight="1">
      <c r="C175" s="107">
        <f>INT(ROW()/9+1)</f>
        <v>20</v>
      </c>
      <c r="D175" s="358" t="s">
        <v>199</v>
      </c>
      <c r="E175" s="359" t="str">
        <f>D178</f>
        <v>암타이밴드</v>
      </c>
      <c r="F175" s="136" t="s">
        <v>183</v>
      </c>
      <c r="G175" s="153"/>
      <c r="H175" s="121"/>
      <c r="I175" s="121"/>
      <c r="J175" s="121"/>
      <c r="K175" s="121"/>
      <c r="L175" s="121"/>
      <c r="M175" s="121"/>
      <c r="N175" s="120"/>
      <c r="S175" s="104"/>
    </row>
    <row r="176" spans="1:19" ht="18.95" customHeight="1">
      <c r="C176" s="136"/>
      <c r="D176" s="118" t="s">
        <v>191</v>
      </c>
      <c r="E176" s="118"/>
      <c r="F176" s="117" t="s">
        <v>137</v>
      </c>
      <c r="G176" s="118"/>
      <c r="H176" s="119"/>
      <c r="I176" s="119"/>
      <c r="J176" s="119"/>
      <c r="K176" s="119"/>
      <c r="L176" s="121"/>
      <c r="M176" s="121"/>
      <c r="N176" s="138"/>
      <c r="S176" s="104"/>
    </row>
    <row r="177" spans="1:19" ht="18.95" customHeight="1">
      <c r="C177" s="136"/>
      <c r="D177" s="118" t="s">
        <v>757</v>
      </c>
      <c r="E177" s="118"/>
      <c r="F177" s="117" t="s">
        <v>137</v>
      </c>
      <c r="G177" s="118"/>
      <c r="H177" s="119"/>
      <c r="I177" s="119"/>
      <c r="J177" s="119"/>
      <c r="K177" s="119"/>
      <c r="L177" s="121"/>
      <c r="M177" s="121"/>
      <c r="N177" s="138"/>
      <c r="S177" s="104"/>
    </row>
    <row r="178" spans="1:19" ht="18.95" customHeight="1">
      <c r="A178" s="95" t="str">
        <f>D178&amp;E178</f>
        <v>암타이밴드1방</v>
      </c>
      <c r="C178" s="136"/>
      <c r="D178" s="284" t="s">
        <v>200</v>
      </c>
      <c r="E178" s="360" t="s">
        <v>201</v>
      </c>
      <c r="F178" s="117" t="s">
        <v>187</v>
      </c>
      <c r="G178" s="118"/>
      <c r="H178" s="121"/>
      <c r="I178" s="119"/>
      <c r="J178" s="119"/>
      <c r="K178" s="121"/>
      <c r="L178" s="121"/>
      <c r="M178" s="121"/>
      <c r="N178" s="138"/>
      <c r="S178" s="104"/>
    </row>
    <row r="179" spans="1:19" ht="18.95" customHeight="1">
      <c r="C179" s="136"/>
      <c r="D179" s="118" t="s">
        <v>142</v>
      </c>
      <c r="E179" s="118" t="s">
        <v>143</v>
      </c>
      <c r="F179" s="117" t="s">
        <v>188</v>
      </c>
      <c r="G179" s="122"/>
      <c r="H179" s="119"/>
      <c r="I179" s="119"/>
      <c r="J179" s="121"/>
      <c r="K179" s="121"/>
      <c r="L179" s="121"/>
      <c r="M179" s="121"/>
      <c r="N179" s="138"/>
      <c r="S179" s="104"/>
    </row>
    <row r="180" spans="1:19" ht="18.95" customHeight="1">
      <c r="C180" s="117"/>
      <c r="D180" s="118"/>
      <c r="E180" s="118"/>
      <c r="F180" s="117"/>
      <c r="G180" s="118"/>
      <c r="H180" s="119"/>
      <c r="I180" s="119"/>
      <c r="J180" s="119"/>
      <c r="K180" s="119"/>
      <c r="L180" s="119"/>
      <c r="M180" s="119"/>
      <c r="N180" s="120"/>
      <c r="S180" s="104"/>
    </row>
    <row r="181" spans="1:19" ht="18.95" customHeight="1">
      <c r="C181" s="117"/>
      <c r="D181" s="118"/>
      <c r="E181" s="118"/>
      <c r="F181" s="117"/>
      <c r="G181" s="118"/>
      <c r="H181" s="119"/>
      <c r="I181" s="119"/>
      <c r="J181" s="119"/>
      <c r="K181" s="119"/>
      <c r="L181" s="119"/>
      <c r="M181" s="119"/>
      <c r="N181" s="120"/>
      <c r="S181" s="104"/>
    </row>
    <row r="182" spans="1:19" ht="18.95" customHeight="1">
      <c r="C182" s="148"/>
      <c r="D182" s="149"/>
      <c r="E182" s="149"/>
      <c r="F182" s="148"/>
      <c r="G182" s="154"/>
      <c r="H182" s="150"/>
      <c r="I182" s="150"/>
      <c r="J182" s="150"/>
      <c r="K182" s="150"/>
      <c r="L182" s="150"/>
      <c r="M182" s="150"/>
      <c r="N182" s="151"/>
      <c r="S182" s="104"/>
    </row>
    <row r="183" spans="1:19" ht="18.75" customHeight="1">
      <c r="B183" s="96" t="str">
        <f>C175&amp;C183</f>
        <v>20계</v>
      </c>
      <c r="C183" s="469" t="s">
        <v>145</v>
      </c>
      <c r="D183" s="470"/>
      <c r="E183" s="128"/>
      <c r="F183" s="129"/>
      <c r="G183" s="128"/>
      <c r="H183" s="130"/>
      <c r="I183" s="130"/>
      <c r="J183" s="130"/>
      <c r="K183" s="130"/>
      <c r="L183" s="130"/>
      <c r="M183" s="130"/>
      <c r="N183" s="131"/>
      <c r="S183" s="104"/>
    </row>
    <row r="184" spans="1:19" ht="18.95" customHeight="1">
      <c r="C184" s="107">
        <f>INT(ROW()/9+1)</f>
        <v>21</v>
      </c>
      <c r="D184" s="108" t="s">
        <v>202</v>
      </c>
      <c r="E184" s="137" t="str">
        <f>D187</f>
        <v>클램프</v>
      </c>
      <c r="F184" s="136" t="s">
        <v>183</v>
      </c>
      <c r="G184" s="153"/>
      <c r="H184" s="121"/>
      <c r="I184" s="121"/>
      <c r="J184" s="121"/>
      <c r="K184" s="121"/>
      <c r="L184" s="121"/>
      <c r="M184" s="121"/>
      <c r="N184" s="120"/>
      <c r="S184" s="104"/>
    </row>
    <row r="185" spans="1:19" ht="18.95" customHeight="1">
      <c r="C185" s="136"/>
      <c r="D185" s="118" t="s">
        <v>191</v>
      </c>
      <c r="E185" s="118"/>
      <c r="F185" s="117" t="s">
        <v>137</v>
      </c>
      <c r="G185" s="118"/>
      <c r="H185" s="119"/>
      <c r="I185" s="119"/>
      <c r="J185" s="119"/>
      <c r="K185" s="119"/>
      <c r="L185" s="121"/>
      <c r="M185" s="121"/>
      <c r="N185" s="138"/>
      <c r="S185" s="104"/>
    </row>
    <row r="186" spans="1:19" ht="18.95" customHeight="1">
      <c r="C186" s="136"/>
      <c r="D186" s="118" t="s">
        <v>998</v>
      </c>
      <c r="E186" s="118"/>
      <c r="F186" s="117" t="s">
        <v>137</v>
      </c>
      <c r="G186" s="118"/>
      <c r="H186" s="119"/>
      <c r="I186" s="119"/>
      <c r="J186" s="119"/>
      <c r="K186" s="119"/>
      <c r="L186" s="121"/>
      <c r="M186" s="121"/>
      <c r="N186" s="138"/>
      <c r="S186" s="104"/>
    </row>
    <row r="187" spans="1:19" ht="18.95" customHeight="1">
      <c r="A187" s="95" t="str">
        <f>D187&amp;E187</f>
        <v>클램프서스팬션</v>
      </c>
      <c r="C187" s="136"/>
      <c r="D187" s="284" t="s">
        <v>997</v>
      </c>
      <c r="E187" s="360" t="s">
        <v>999</v>
      </c>
      <c r="F187" s="117" t="s">
        <v>187</v>
      </c>
      <c r="G187" s="118"/>
      <c r="H187" s="121"/>
      <c r="I187" s="119"/>
      <c r="J187" s="119"/>
      <c r="K187" s="121"/>
      <c r="L187" s="121"/>
      <c r="M187" s="121"/>
      <c r="N187" s="138"/>
      <c r="S187" s="104"/>
    </row>
    <row r="188" spans="1:19" ht="18.95" customHeight="1">
      <c r="C188" s="136"/>
      <c r="D188" s="118" t="s">
        <v>142</v>
      </c>
      <c r="E188" s="118" t="s">
        <v>143</v>
      </c>
      <c r="F188" s="117" t="s">
        <v>188</v>
      </c>
      <c r="G188" s="122"/>
      <c r="H188" s="119"/>
      <c r="I188" s="119"/>
      <c r="J188" s="121"/>
      <c r="K188" s="121"/>
      <c r="L188" s="121"/>
      <c r="M188" s="121"/>
      <c r="N188" s="138"/>
      <c r="S188" s="104"/>
    </row>
    <row r="189" spans="1:19" ht="18.95" customHeight="1">
      <c r="C189" s="117"/>
      <c r="D189" s="118"/>
      <c r="E189" s="118"/>
      <c r="F189" s="117"/>
      <c r="G189" s="118"/>
      <c r="H189" s="119"/>
      <c r="I189" s="119"/>
      <c r="J189" s="119"/>
      <c r="K189" s="119"/>
      <c r="L189" s="119"/>
      <c r="M189" s="119"/>
      <c r="N189" s="120"/>
      <c r="S189" s="104"/>
    </row>
    <row r="190" spans="1:19" ht="18.95" customHeight="1">
      <c r="C190" s="117"/>
      <c r="D190" s="118"/>
      <c r="E190" s="118"/>
      <c r="F190" s="117"/>
      <c r="G190" s="118"/>
      <c r="H190" s="119"/>
      <c r="I190" s="119"/>
      <c r="J190" s="119"/>
      <c r="K190" s="119"/>
      <c r="L190" s="119"/>
      <c r="M190" s="119"/>
      <c r="N190" s="120"/>
      <c r="S190" s="104"/>
    </row>
    <row r="191" spans="1:19" ht="18.95" customHeight="1">
      <c r="C191" s="148"/>
      <c r="D191" s="149"/>
      <c r="E191" s="149"/>
      <c r="F191" s="148"/>
      <c r="G191" s="154"/>
      <c r="H191" s="150"/>
      <c r="I191" s="150"/>
      <c r="J191" s="150"/>
      <c r="K191" s="150"/>
      <c r="L191" s="150"/>
      <c r="M191" s="150"/>
      <c r="N191" s="151"/>
      <c r="S191" s="104"/>
    </row>
    <row r="192" spans="1:19" ht="18.75" customHeight="1">
      <c r="B192" s="96" t="str">
        <f>C184&amp;C192</f>
        <v>21계</v>
      </c>
      <c r="C192" s="469" t="s">
        <v>145</v>
      </c>
      <c r="D192" s="470"/>
      <c r="E192" s="128"/>
      <c r="F192" s="129"/>
      <c r="G192" s="128"/>
      <c r="H192" s="130"/>
      <c r="I192" s="130"/>
      <c r="J192" s="130"/>
      <c r="K192" s="130"/>
      <c r="L192" s="130"/>
      <c r="M192" s="130"/>
      <c r="N192" s="131"/>
      <c r="S192" s="104"/>
    </row>
    <row r="193" spans="1:19" ht="18.95" customHeight="1">
      <c r="C193" s="107">
        <f>INT(ROW()/9+1)</f>
        <v>22</v>
      </c>
      <c r="D193" s="108" t="s">
        <v>203</v>
      </c>
      <c r="E193" s="137" t="s">
        <v>758</v>
      </c>
      <c r="F193" s="136" t="s">
        <v>204</v>
      </c>
      <c r="G193" s="153"/>
      <c r="H193" s="121"/>
      <c r="I193" s="121"/>
      <c r="J193" s="121"/>
      <c r="K193" s="121"/>
      <c r="L193" s="121"/>
      <c r="M193" s="121"/>
      <c r="N193" s="120"/>
      <c r="S193" s="104"/>
    </row>
    <row r="194" spans="1:19" ht="18.95" customHeight="1">
      <c r="C194" s="136"/>
      <c r="D194" s="118" t="s">
        <v>191</v>
      </c>
      <c r="E194" s="118"/>
      <c r="F194" s="117" t="s">
        <v>137</v>
      </c>
      <c r="G194" s="118"/>
      <c r="H194" s="119"/>
      <c r="I194" s="119"/>
      <c r="J194" s="119"/>
      <c r="K194" s="119"/>
      <c r="L194" s="121"/>
      <c r="M194" s="121"/>
      <c r="N194" s="138"/>
      <c r="S194" s="104"/>
    </row>
    <row r="195" spans="1:19" ht="18.95" customHeight="1">
      <c r="C195" s="136"/>
      <c r="D195" s="118" t="s">
        <v>757</v>
      </c>
      <c r="E195" s="118"/>
      <c r="F195" s="117" t="s">
        <v>137</v>
      </c>
      <c r="G195" s="118"/>
      <c r="H195" s="119"/>
      <c r="I195" s="119"/>
      <c r="J195" s="119"/>
      <c r="K195" s="119"/>
      <c r="L195" s="121"/>
      <c r="M195" s="121"/>
      <c r="N195" s="138"/>
      <c r="S195" s="104"/>
    </row>
    <row r="196" spans="1:19" ht="18.95" customHeight="1">
      <c r="A196" s="95" t="str">
        <f>D196&amp;E196</f>
        <v>소철선(어닐링)6.0㎟</v>
      </c>
      <c r="C196" s="136"/>
      <c r="D196" s="146" t="s">
        <v>759</v>
      </c>
      <c r="E196" s="118" t="s">
        <v>760</v>
      </c>
      <c r="F196" s="117" t="s">
        <v>205</v>
      </c>
      <c r="G196" s="118"/>
      <c r="H196" s="121"/>
      <c r="I196" s="119"/>
      <c r="J196" s="119"/>
      <c r="K196" s="121"/>
      <c r="L196" s="121"/>
      <c r="M196" s="121"/>
      <c r="N196" s="138"/>
      <c r="S196" s="104"/>
    </row>
    <row r="197" spans="1:19" ht="18.95" customHeight="1">
      <c r="C197" s="136"/>
      <c r="D197" s="118" t="s">
        <v>142</v>
      </c>
      <c r="E197" s="118" t="s">
        <v>143</v>
      </c>
      <c r="F197" s="117" t="s">
        <v>188</v>
      </c>
      <c r="G197" s="122"/>
      <c r="H197" s="119"/>
      <c r="I197" s="119"/>
      <c r="J197" s="121"/>
      <c r="K197" s="121"/>
      <c r="L197" s="121"/>
      <c r="M197" s="121"/>
      <c r="N197" s="138"/>
      <c r="S197" s="104"/>
    </row>
    <row r="198" spans="1:19" ht="18.95" customHeight="1">
      <c r="C198" s="117"/>
      <c r="D198" s="118"/>
      <c r="E198" s="118"/>
      <c r="F198" s="117"/>
      <c r="G198" s="118"/>
      <c r="H198" s="119"/>
      <c r="I198" s="119"/>
      <c r="J198" s="119"/>
      <c r="K198" s="119"/>
      <c r="L198" s="119"/>
      <c r="M198" s="119"/>
      <c r="N198" s="120"/>
      <c r="S198" s="104"/>
    </row>
    <row r="199" spans="1:19" ht="18.95" customHeight="1">
      <c r="C199" s="117"/>
      <c r="D199" s="118"/>
      <c r="E199" s="118"/>
      <c r="F199" s="117"/>
      <c r="G199" s="118"/>
      <c r="H199" s="119"/>
      <c r="I199" s="119"/>
      <c r="J199" s="119"/>
      <c r="K199" s="119"/>
      <c r="L199" s="119"/>
      <c r="M199" s="119"/>
      <c r="N199" s="120"/>
      <c r="S199" s="104"/>
    </row>
    <row r="200" spans="1:19" ht="18.95" customHeight="1">
      <c r="C200" s="148"/>
      <c r="D200" s="149"/>
      <c r="E200" s="149"/>
      <c r="F200" s="148"/>
      <c r="G200" s="154"/>
      <c r="H200" s="150"/>
      <c r="I200" s="150"/>
      <c r="J200" s="150"/>
      <c r="K200" s="150"/>
      <c r="L200" s="150"/>
      <c r="M200" s="150"/>
      <c r="N200" s="151"/>
      <c r="S200" s="104"/>
    </row>
    <row r="201" spans="1:19" ht="18.75" customHeight="1">
      <c r="B201" s="96" t="str">
        <f>C193&amp;C201</f>
        <v>22계</v>
      </c>
      <c r="C201" s="469" t="s">
        <v>145</v>
      </c>
      <c r="D201" s="470"/>
      <c r="E201" s="128"/>
      <c r="F201" s="129"/>
      <c r="G201" s="128"/>
      <c r="H201" s="130"/>
      <c r="I201" s="130"/>
      <c r="J201" s="130"/>
      <c r="K201" s="130"/>
      <c r="L201" s="130"/>
      <c r="M201" s="130"/>
      <c r="N201" s="131"/>
      <c r="S201" s="104"/>
    </row>
    <row r="202" spans="1:19" ht="18.95" customHeight="1">
      <c r="C202" s="107">
        <f>INT(ROW()/9+1)</f>
        <v>23</v>
      </c>
      <c r="D202" s="108" t="s">
        <v>761</v>
      </c>
      <c r="E202" s="137"/>
      <c r="F202" s="136" t="s">
        <v>204</v>
      </c>
      <c r="G202" s="153"/>
      <c r="H202" s="121"/>
      <c r="I202" s="121"/>
      <c r="J202" s="121"/>
      <c r="K202" s="121"/>
      <c r="L202" s="121"/>
      <c r="M202" s="121"/>
      <c r="N202" s="120"/>
      <c r="S202" s="104"/>
    </row>
    <row r="203" spans="1:19" ht="18.95" customHeight="1">
      <c r="C203" s="136"/>
      <c r="D203" s="118" t="s">
        <v>150</v>
      </c>
      <c r="E203" s="118"/>
      <c r="F203" s="117" t="s">
        <v>137</v>
      </c>
      <c r="G203" s="118"/>
      <c r="H203" s="119"/>
      <c r="I203" s="119"/>
      <c r="J203" s="119"/>
      <c r="K203" s="119"/>
      <c r="L203" s="121"/>
      <c r="M203" s="121"/>
      <c r="N203" s="138"/>
      <c r="S203" s="104"/>
    </row>
    <row r="204" spans="1:19" ht="18.95" customHeight="1">
      <c r="C204" s="136"/>
      <c r="D204" s="118" t="s">
        <v>138</v>
      </c>
      <c r="E204" s="118"/>
      <c r="F204" s="117" t="s">
        <v>137</v>
      </c>
      <c r="G204" s="118"/>
      <c r="H204" s="119"/>
      <c r="I204" s="119"/>
      <c r="J204" s="119"/>
      <c r="K204" s="119"/>
      <c r="L204" s="121"/>
      <c r="M204" s="121"/>
      <c r="N204" s="138"/>
      <c r="S204" s="104"/>
    </row>
    <row r="205" spans="1:19" ht="18.95" customHeight="1">
      <c r="A205" s="95" t="str">
        <f>D205&amp;E205</f>
        <v>바인드선동복강선 1.0mm</v>
      </c>
      <c r="C205" s="136"/>
      <c r="D205" s="146" t="s">
        <v>762</v>
      </c>
      <c r="E205" s="284" t="s">
        <v>1034</v>
      </c>
      <c r="F205" s="117" t="s">
        <v>763</v>
      </c>
      <c r="G205" s="118"/>
      <c r="H205" s="121"/>
      <c r="I205" s="119"/>
      <c r="J205" s="119"/>
      <c r="K205" s="121"/>
      <c r="L205" s="121"/>
      <c r="M205" s="121"/>
      <c r="N205" s="138"/>
      <c r="S205" s="104"/>
    </row>
    <row r="206" spans="1:19" ht="18.95" customHeight="1">
      <c r="C206" s="136"/>
      <c r="D206" s="118" t="s">
        <v>142</v>
      </c>
      <c r="E206" s="118" t="s">
        <v>143</v>
      </c>
      <c r="F206" s="117" t="s">
        <v>144</v>
      </c>
      <c r="G206" s="122"/>
      <c r="H206" s="119"/>
      <c r="I206" s="119"/>
      <c r="J206" s="121"/>
      <c r="K206" s="121"/>
      <c r="L206" s="121"/>
      <c r="M206" s="121"/>
      <c r="N206" s="138"/>
      <c r="S206" s="104"/>
    </row>
    <row r="207" spans="1:19" ht="18.95" customHeight="1">
      <c r="C207" s="117"/>
      <c r="D207" s="118"/>
      <c r="E207" s="118"/>
      <c r="F207" s="117"/>
      <c r="G207" s="118"/>
      <c r="H207" s="119"/>
      <c r="I207" s="119"/>
      <c r="J207" s="119"/>
      <c r="K207" s="119"/>
      <c r="L207" s="119"/>
      <c r="M207" s="119"/>
      <c r="N207" s="120"/>
      <c r="S207" s="104"/>
    </row>
    <row r="208" spans="1:19" ht="18.95" customHeight="1">
      <c r="C208" s="117"/>
      <c r="D208" s="118"/>
      <c r="E208" s="118"/>
      <c r="F208" s="117"/>
      <c r="G208" s="118"/>
      <c r="H208" s="119"/>
      <c r="I208" s="119"/>
      <c r="J208" s="119"/>
      <c r="K208" s="119"/>
      <c r="L208" s="119"/>
      <c r="M208" s="119"/>
      <c r="N208" s="120"/>
      <c r="S208" s="104"/>
    </row>
    <row r="209" spans="2:19" ht="18.95" customHeight="1">
      <c r="C209" s="148"/>
      <c r="D209" s="149"/>
      <c r="E209" s="149"/>
      <c r="F209" s="148"/>
      <c r="G209" s="154"/>
      <c r="H209" s="150"/>
      <c r="I209" s="150"/>
      <c r="J209" s="150"/>
      <c r="K209" s="150"/>
      <c r="L209" s="150"/>
      <c r="M209" s="150"/>
      <c r="N209" s="151"/>
      <c r="S209" s="104"/>
    </row>
    <row r="210" spans="2:19" ht="18.75" customHeight="1">
      <c r="B210" s="96" t="str">
        <f>C202&amp;C210</f>
        <v>23계</v>
      </c>
      <c r="C210" s="469" t="s">
        <v>145</v>
      </c>
      <c r="D210" s="470"/>
      <c r="E210" s="128"/>
      <c r="F210" s="129"/>
      <c r="G210" s="128"/>
      <c r="H210" s="130"/>
      <c r="I210" s="130"/>
      <c r="J210" s="130"/>
      <c r="K210" s="130"/>
      <c r="L210" s="130"/>
      <c r="M210" s="130"/>
      <c r="N210" s="131"/>
      <c r="S210" s="104"/>
    </row>
    <row r="211" spans="2:19" ht="18.95" customHeight="1">
      <c r="C211" s="107">
        <f>INT(ROW()/9+1)</f>
        <v>24</v>
      </c>
      <c r="D211" s="108" t="s">
        <v>206</v>
      </c>
      <c r="E211" s="137"/>
      <c r="F211" s="136" t="s">
        <v>204</v>
      </c>
      <c r="G211" s="153"/>
      <c r="H211" s="121"/>
      <c r="I211" s="121"/>
      <c r="J211" s="121"/>
      <c r="K211" s="121"/>
      <c r="L211" s="121"/>
      <c r="M211" s="121"/>
      <c r="N211" s="120"/>
      <c r="S211" s="104"/>
    </row>
    <row r="212" spans="2:19" ht="18.95" customHeight="1">
      <c r="C212" s="136"/>
      <c r="D212" s="118" t="s">
        <v>207</v>
      </c>
      <c r="E212" s="118"/>
      <c r="F212" s="117" t="s">
        <v>137</v>
      </c>
      <c r="G212" s="118"/>
      <c r="H212" s="119"/>
      <c r="I212" s="119"/>
      <c r="J212" s="119"/>
      <c r="K212" s="119"/>
      <c r="L212" s="121"/>
      <c r="M212" s="121"/>
      <c r="N212" s="138"/>
      <c r="S212" s="104"/>
    </row>
    <row r="213" spans="2:19" ht="18.95" customHeight="1">
      <c r="C213" s="136"/>
      <c r="D213" s="118" t="s">
        <v>192</v>
      </c>
      <c r="E213" s="118"/>
      <c r="F213" s="117" t="s">
        <v>137</v>
      </c>
      <c r="G213" s="118"/>
      <c r="H213" s="119"/>
      <c r="I213" s="119"/>
      <c r="J213" s="119"/>
      <c r="K213" s="119"/>
      <c r="L213" s="121"/>
      <c r="M213" s="121"/>
      <c r="N213" s="138"/>
      <c r="S213" s="104"/>
    </row>
    <row r="214" spans="2:19" ht="18.95" customHeight="1">
      <c r="C214" s="136"/>
      <c r="D214" s="146" t="s">
        <v>208</v>
      </c>
      <c r="E214" s="118" t="s">
        <v>209</v>
      </c>
      <c r="F214" s="117" t="s">
        <v>187</v>
      </c>
      <c r="G214" s="118"/>
      <c r="H214" s="121"/>
      <c r="I214" s="119"/>
      <c r="J214" s="119"/>
      <c r="K214" s="121"/>
      <c r="L214" s="121"/>
      <c r="M214" s="121"/>
      <c r="N214" s="138"/>
      <c r="S214" s="104"/>
    </row>
    <row r="215" spans="2:19" ht="18.95" customHeight="1">
      <c r="C215" s="136"/>
      <c r="D215" s="118" t="s">
        <v>142</v>
      </c>
      <c r="E215" s="118" t="s">
        <v>143</v>
      </c>
      <c r="F215" s="117" t="s">
        <v>188</v>
      </c>
      <c r="G215" s="122"/>
      <c r="H215" s="119"/>
      <c r="I215" s="119"/>
      <c r="J215" s="121"/>
      <c r="K215" s="121"/>
      <c r="L215" s="121"/>
      <c r="M215" s="121"/>
      <c r="N215" s="138"/>
      <c r="S215" s="104"/>
    </row>
    <row r="216" spans="2:19" ht="18.95" customHeight="1">
      <c r="C216" s="117"/>
      <c r="D216" s="118"/>
      <c r="E216" s="118"/>
      <c r="F216" s="117"/>
      <c r="G216" s="118"/>
      <c r="H216" s="119"/>
      <c r="I216" s="119"/>
      <c r="J216" s="119"/>
      <c r="K216" s="119"/>
      <c r="L216" s="119"/>
      <c r="M216" s="119"/>
      <c r="N216" s="120"/>
      <c r="S216" s="104"/>
    </row>
    <row r="217" spans="2:19" ht="18.95" customHeight="1">
      <c r="C217" s="117"/>
      <c r="D217" s="118"/>
      <c r="E217" s="118"/>
      <c r="F217" s="117"/>
      <c r="G217" s="118"/>
      <c r="H217" s="119"/>
      <c r="I217" s="119"/>
      <c r="J217" s="119"/>
      <c r="K217" s="119"/>
      <c r="L217" s="119"/>
      <c r="M217" s="119"/>
      <c r="N217" s="120"/>
      <c r="S217" s="104"/>
    </row>
    <row r="218" spans="2:19" ht="18.95" customHeight="1">
      <c r="C218" s="148"/>
      <c r="D218" s="149"/>
      <c r="E218" s="149"/>
      <c r="F218" s="148"/>
      <c r="G218" s="154"/>
      <c r="H218" s="150"/>
      <c r="I218" s="150"/>
      <c r="J218" s="150"/>
      <c r="K218" s="150"/>
      <c r="L218" s="150"/>
      <c r="M218" s="150"/>
      <c r="N218" s="151"/>
      <c r="S218" s="104"/>
    </row>
    <row r="219" spans="2:19" ht="18.75" customHeight="1">
      <c r="B219" s="96" t="str">
        <f>C211&amp;C219</f>
        <v>24계</v>
      </c>
      <c r="C219" s="469" t="s">
        <v>145</v>
      </c>
      <c r="D219" s="470"/>
      <c r="E219" s="128"/>
      <c r="F219" s="129"/>
      <c r="G219" s="128"/>
      <c r="H219" s="130"/>
      <c r="I219" s="130"/>
      <c r="J219" s="130"/>
      <c r="K219" s="130"/>
      <c r="L219" s="130"/>
      <c r="M219" s="130"/>
      <c r="N219" s="131"/>
      <c r="S219" s="104"/>
    </row>
    <row r="220" spans="2:19" ht="18.95" customHeight="1">
      <c r="C220" s="107">
        <f>INT(ROW()/9+1)</f>
        <v>25</v>
      </c>
      <c r="D220" s="108" t="s">
        <v>764</v>
      </c>
      <c r="E220" s="137" t="s">
        <v>1000</v>
      </c>
      <c r="F220" s="136" t="s">
        <v>767</v>
      </c>
      <c r="G220" s="153"/>
      <c r="H220" s="121"/>
      <c r="I220" s="121"/>
      <c r="J220" s="121"/>
      <c r="K220" s="121"/>
      <c r="L220" s="121"/>
      <c r="M220" s="121"/>
      <c r="N220" s="145"/>
      <c r="S220" s="104"/>
    </row>
    <row r="221" spans="2:19" ht="18.95" customHeight="1">
      <c r="C221" s="136"/>
      <c r="D221" s="118" t="s">
        <v>768</v>
      </c>
      <c r="E221" s="118"/>
      <c r="F221" s="117" t="s">
        <v>137</v>
      </c>
      <c r="G221" s="118"/>
      <c r="H221" s="119"/>
      <c r="I221" s="119"/>
      <c r="J221" s="119"/>
      <c r="K221" s="119"/>
      <c r="L221" s="121"/>
      <c r="M221" s="121"/>
      <c r="N221" s="138"/>
      <c r="S221" s="104"/>
    </row>
    <row r="222" spans="2:19" ht="18.95" customHeight="1">
      <c r="C222" s="136"/>
      <c r="D222" s="118" t="s">
        <v>757</v>
      </c>
      <c r="E222" s="118"/>
      <c r="F222" s="117" t="s">
        <v>137</v>
      </c>
      <c r="G222" s="118"/>
      <c r="H222" s="119"/>
      <c r="I222" s="119"/>
      <c r="J222" s="119"/>
      <c r="K222" s="119"/>
      <c r="L222" s="121"/>
      <c r="M222" s="121"/>
      <c r="N222" s="138"/>
      <c r="S222" s="104"/>
    </row>
    <row r="223" spans="2:19" ht="18.95" customHeight="1">
      <c r="C223" s="136"/>
      <c r="D223" s="118" t="s">
        <v>142</v>
      </c>
      <c r="E223" s="118" t="s">
        <v>143</v>
      </c>
      <c r="F223" s="117" t="s">
        <v>144</v>
      </c>
      <c r="G223" s="122"/>
      <c r="H223" s="119"/>
      <c r="I223" s="119"/>
      <c r="J223" s="121"/>
      <c r="K223" s="121"/>
      <c r="L223" s="121"/>
      <c r="M223" s="121"/>
      <c r="N223" s="138"/>
      <c r="S223" s="104"/>
    </row>
    <row r="224" spans="2:19" ht="18.95" customHeight="1">
      <c r="C224" s="136"/>
      <c r="D224" s="118"/>
      <c r="E224" s="118"/>
      <c r="F224" s="117"/>
      <c r="G224" s="122"/>
      <c r="H224" s="119"/>
      <c r="I224" s="119"/>
      <c r="J224" s="121"/>
      <c r="K224" s="121"/>
      <c r="L224" s="121"/>
      <c r="M224" s="121"/>
      <c r="N224" s="138"/>
      <c r="S224" s="104"/>
    </row>
    <row r="225" spans="1:19" ht="18.95" customHeight="1">
      <c r="C225" s="117"/>
      <c r="D225" s="118"/>
      <c r="E225" s="118"/>
      <c r="F225" s="117"/>
      <c r="G225" s="118"/>
      <c r="H225" s="119"/>
      <c r="I225" s="119"/>
      <c r="J225" s="119"/>
      <c r="K225" s="119"/>
      <c r="L225" s="119"/>
      <c r="M225" s="119"/>
      <c r="N225" s="120"/>
      <c r="S225" s="104"/>
    </row>
    <row r="226" spans="1:19" ht="18.95" customHeight="1">
      <c r="C226" s="117"/>
      <c r="D226" s="118"/>
      <c r="E226" s="118"/>
      <c r="F226" s="117"/>
      <c r="G226" s="118"/>
      <c r="H226" s="119"/>
      <c r="I226" s="119"/>
      <c r="J226" s="119"/>
      <c r="K226" s="119"/>
      <c r="L226" s="119"/>
      <c r="M226" s="119"/>
      <c r="N226" s="120"/>
      <c r="S226" s="104"/>
    </row>
    <row r="227" spans="1:19" ht="18.95" customHeight="1">
      <c r="C227" s="148"/>
      <c r="D227" s="149"/>
      <c r="E227" s="149"/>
      <c r="F227" s="148"/>
      <c r="G227" s="154"/>
      <c r="H227" s="150"/>
      <c r="I227" s="150"/>
      <c r="J227" s="150"/>
      <c r="K227" s="150"/>
      <c r="L227" s="150"/>
      <c r="M227" s="150"/>
      <c r="N227" s="151"/>
      <c r="S227" s="104"/>
    </row>
    <row r="228" spans="1:19" ht="18.75" customHeight="1">
      <c r="B228" s="96" t="str">
        <f>C220&amp;C228</f>
        <v>25계</v>
      </c>
      <c r="C228" s="469" t="s">
        <v>145</v>
      </c>
      <c r="D228" s="470"/>
      <c r="E228" s="128"/>
      <c r="F228" s="129"/>
      <c r="G228" s="128"/>
      <c r="H228" s="130"/>
      <c r="I228" s="130"/>
      <c r="J228" s="130"/>
      <c r="K228" s="130"/>
      <c r="L228" s="130"/>
      <c r="M228" s="130"/>
      <c r="N228" s="131"/>
      <c r="S228" s="104"/>
    </row>
    <row r="229" spans="1:19" ht="18.95" customHeight="1">
      <c r="C229" s="107">
        <f>INT(ROW()/9+1)</f>
        <v>26</v>
      </c>
      <c r="D229" s="108" t="s">
        <v>769</v>
      </c>
      <c r="E229" s="137" t="s">
        <v>770</v>
      </c>
      <c r="F229" s="136" t="s">
        <v>111</v>
      </c>
      <c r="G229" s="153"/>
      <c r="H229" s="121"/>
      <c r="I229" s="121"/>
      <c r="J229" s="121"/>
      <c r="K229" s="121"/>
      <c r="L229" s="121"/>
      <c r="M229" s="121"/>
      <c r="N229" s="145"/>
      <c r="S229" s="104"/>
    </row>
    <row r="230" spans="1:19" ht="18.95" customHeight="1">
      <c r="C230" s="136"/>
      <c r="D230" s="118" t="s">
        <v>773</v>
      </c>
      <c r="E230" s="118"/>
      <c r="F230" s="117" t="s">
        <v>137</v>
      </c>
      <c r="G230" s="118"/>
      <c r="H230" s="119"/>
      <c r="I230" s="119"/>
      <c r="J230" s="119"/>
      <c r="K230" s="119"/>
      <c r="L230" s="121"/>
      <c r="M230" s="121"/>
      <c r="N230" s="138"/>
      <c r="S230" s="104"/>
    </row>
    <row r="231" spans="1:19" ht="18.95" customHeight="1">
      <c r="C231" s="136"/>
      <c r="D231" s="118" t="s">
        <v>757</v>
      </c>
      <c r="E231" s="118"/>
      <c r="F231" s="117" t="s">
        <v>137</v>
      </c>
      <c r="G231" s="118"/>
      <c r="H231" s="119"/>
      <c r="I231" s="119"/>
      <c r="J231" s="119"/>
      <c r="K231" s="119"/>
      <c r="L231" s="121"/>
      <c r="M231" s="121"/>
      <c r="N231" s="138"/>
      <c r="S231" s="104"/>
    </row>
    <row r="232" spans="1:19" ht="18.95" customHeight="1">
      <c r="A232" s="95" t="str">
        <f>D232&amp;E232</f>
        <v>ARML=1m</v>
      </c>
      <c r="C232" s="136"/>
      <c r="D232" s="146" t="s">
        <v>774</v>
      </c>
      <c r="E232" s="146" t="s">
        <v>770</v>
      </c>
      <c r="F232" s="117" t="s">
        <v>163</v>
      </c>
      <c r="G232" s="118"/>
      <c r="H232" s="121"/>
      <c r="I232" s="119"/>
      <c r="J232" s="119"/>
      <c r="K232" s="121"/>
      <c r="L232" s="121"/>
      <c r="M232" s="121"/>
      <c r="N232" s="138"/>
      <c r="S232" s="104"/>
    </row>
    <row r="233" spans="1:19" ht="18.95" customHeight="1">
      <c r="C233" s="136"/>
      <c r="D233" s="118" t="s">
        <v>142</v>
      </c>
      <c r="E233" s="118" t="s">
        <v>143</v>
      </c>
      <c r="F233" s="117" t="s">
        <v>144</v>
      </c>
      <c r="G233" s="122"/>
      <c r="H233" s="119"/>
      <c r="I233" s="119"/>
      <c r="J233" s="121"/>
      <c r="K233" s="121"/>
      <c r="L233" s="121"/>
      <c r="M233" s="121"/>
      <c r="N233" s="138"/>
      <c r="S233" s="104"/>
    </row>
    <row r="234" spans="1:19" ht="18.95" customHeight="1">
      <c r="C234" s="117"/>
      <c r="D234" s="118"/>
      <c r="E234" s="118"/>
      <c r="F234" s="117"/>
      <c r="G234" s="118"/>
      <c r="H234" s="119"/>
      <c r="I234" s="119"/>
      <c r="J234" s="119"/>
      <c r="K234" s="119"/>
      <c r="L234" s="119"/>
      <c r="M234" s="119"/>
      <c r="N234" s="120"/>
      <c r="S234" s="104"/>
    </row>
    <row r="235" spans="1:19" ht="18.95" customHeight="1">
      <c r="C235" s="117"/>
      <c r="D235" s="118"/>
      <c r="E235" s="118"/>
      <c r="F235" s="117"/>
      <c r="G235" s="118"/>
      <c r="H235" s="119"/>
      <c r="I235" s="119"/>
      <c r="J235" s="119"/>
      <c r="K235" s="119"/>
      <c r="L235" s="119"/>
      <c r="M235" s="119"/>
      <c r="N235" s="120"/>
      <c r="S235" s="104"/>
    </row>
    <row r="236" spans="1:19" ht="18.95" customHeight="1">
      <c r="C236" s="148"/>
      <c r="D236" s="149"/>
      <c r="E236" s="149"/>
      <c r="F236" s="148"/>
      <c r="G236" s="154"/>
      <c r="H236" s="150"/>
      <c r="I236" s="150"/>
      <c r="J236" s="150"/>
      <c r="K236" s="150"/>
      <c r="L236" s="150"/>
      <c r="M236" s="150"/>
      <c r="N236" s="151"/>
      <c r="S236" s="104"/>
    </row>
    <row r="237" spans="1:19" ht="18.75" customHeight="1">
      <c r="B237" s="96" t="str">
        <f>C229&amp;C237</f>
        <v>26계</v>
      </c>
      <c r="C237" s="469" t="s">
        <v>145</v>
      </c>
      <c r="D237" s="470"/>
      <c r="E237" s="128"/>
      <c r="F237" s="129"/>
      <c r="G237" s="128"/>
      <c r="H237" s="130"/>
      <c r="I237" s="130"/>
      <c r="J237" s="130"/>
      <c r="K237" s="130"/>
      <c r="L237" s="130"/>
      <c r="M237" s="130"/>
      <c r="N237" s="131"/>
      <c r="S237" s="104"/>
    </row>
    <row r="238" spans="1:19" ht="18.95" customHeight="1">
      <c r="C238" s="107">
        <f>INT(ROW()/9+1)</f>
        <v>27</v>
      </c>
      <c r="D238" s="108" t="s">
        <v>769</v>
      </c>
      <c r="E238" s="137" t="s">
        <v>772</v>
      </c>
      <c r="F238" s="136" t="s">
        <v>111</v>
      </c>
      <c r="G238" s="153"/>
      <c r="H238" s="121"/>
      <c r="I238" s="121"/>
      <c r="J238" s="121"/>
      <c r="K238" s="121"/>
      <c r="L238" s="121"/>
      <c r="M238" s="121"/>
      <c r="N238" s="145"/>
      <c r="S238" s="104"/>
    </row>
    <row r="239" spans="1:19" ht="18.95" customHeight="1">
      <c r="C239" s="136"/>
      <c r="D239" s="118" t="s">
        <v>773</v>
      </c>
      <c r="E239" s="118"/>
      <c r="F239" s="117" t="s">
        <v>137</v>
      </c>
      <c r="G239" s="118"/>
      <c r="H239" s="119"/>
      <c r="I239" s="119"/>
      <c r="J239" s="119"/>
      <c r="K239" s="119"/>
      <c r="L239" s="121"/>
      <c r="M239" s="121"/>
      <c r="N239" s="138"/>
      <c r="S239" s="104"/>
    </row>
    <row r="240" spans="1:19" ht="18.95" customHeight="1">
      <c r="C240" s="136"/>
      <c r="D240" s="118" t="s">
        <v>757</v>
      </c>
      <c r="E240" s="118"/>
      <c r="F240" s="117" t="s">
        <v>137</v>
      </c>
      <c r="G240" s="118"/>
      <c r="H240" s="119"/>
      <c r="I240" s="119"/>
      <c r="J240" s="119"/>
      <c r="K240" s="119"/>
      <c r="L240" s="121"/>
      <c r="M240" s="121"/>
      <c r="N240" s="138"/>
      <c r="S240" s="104"/>
    </row>
    <row r="241" spans="1:19" ht="18.95" customHeight="1">
      <c r="A241" s="95" t="str">
        <f>D241&amp;E241</f>
        <v>ARML=2m</v>
      </c>
      <c r="C241" s="136"/>
      <c r="D241" s="146" t="s">
        <v>774</v>
      </c>
      <c r="E241" s="146" t="s">
        <v>771</v>
      </c>
      <c r="F241" s="117" t="s">
        <v>163</v>
      </c>
      <c r="G241" s="118"/>
      <c r="H241" s="121"/>
      <c r="I241" s="119"/>
      <c r="J241" s="119"/>
      <c r="K241" s="121"/>
      <c r="L241" s="121"/>
      <c r="M241" s="121"/>
      <c r="N241" s="138"/>
      <c r="S241" s="104"/>
    </row>
    <row r="242" spans="1:19" ht="18.95" customHeight="1">
      <c r="C242" s="136"/>
      <c r="D242" s="118" t="s">
        <v>142</v>
      </c>
      <c r="E242" s="118" t="s">
        <v>143</v>
      </c>
      <c r="F242" s="117" t="s">
        <v>144</v>
      </c>
      <c r="G242" s="122"/>
      <c r="H242" s="119"/>
      <c r="I242" s="119"/>
      <c r="J242" s="121"/>
      <c r="K242" s="121"/>
      <c r="L242" s="121"/>
      <c r="M242" s="121"/>
      <c r="N242" s="138"/>
      <c r="S242" s="104"/>
    </row>
    <row r="243" spans="1:19" ht="18.95" customHeight="1">
      <c r="C243" s="117"/>
      <c r="D243" s="118"/>
      <c r="E243" s="118"/>
      <c r="F243" s="117"/>
      <c r="G243" s="118"/>
      <c r="H243" s="119"/>
      <c r="I243" s="119"/>
      <c r="J243" s="119"/>
      <c r="K243" s="119"/>
      <c r="L243" s="119"/>
      <c r="M243" s="119"/>
      <c r="N243" s="120"/>
      <c r="S243" s="104"/>
    </row>
    <row r="244" spans="1:19" ht="18.95" customHeight="1">
      <c r="C244" s="117"/>
      <c r="D244" s="118"/>
      <c r="E244" s="118"/>
      <c r="F244" s="117"/>
      <c r="G244" s="118"/>
      <c r="H244" s="119"/>
      <c r="I244" s="119"/>
      <c r="J244" s="119"/>
      <c r="K244" s="119"/>
      <c r="L244" s="119"/>
      <c r="M244" s="119"/>
      <c r="N244" s="120"/>
      <c r="S244" s="104"/>
    </row>
    <row r="245" spans="1:19" ht="18.95" customHeight="1">
      <c r="C245" s="148"/>
      <c r="D245" s="149"/>
      <c r="E245" s="149"/>
      <c r="F245" s="148"/>
      <c r="G245" s="154"/>
      <c r="H245" s="150"/>
      <c r="I245" s="150"/>
      <c r="J245" s="150"/>
      <c r="K245" s="150"/>
      <c r="L245" s="150"/>
      <c r="M245" s="150"/>
      <c r="N245" s="151"/>
      <c r="S245" s="104"/>
    </row>
    <row r="246" spans="1:19" ht="18.75" customHeight="1">
      <c r="B246" s="96" t="str">
        <f>C238&amp;C246</f>
        <v>27계</v>
      </c>
      <c r="C246" s="469" t="s">
        <v>145</v>
      </c>
      <c r="D246" s="470"/>
      <c r="E246" s="128"/>
      <c r="F246" s="129"/>
      <c r="G246" s="128"/>
      <c r="H246" s="130"/>
      <c r="I246" s="130"/>
      <c r="J246" s="130"/>
      <c r="K246" s="130"/>
      <c r="L246" s="130"/>
      <c r="M246" s="130"/>
      <c r="N246" s="131"/>
      <c r="S246" s="104"/>
    </row>
    <row r="247" spans="1:19" ht="18.95" customHeight="1">
      <c r="C247" s="107">
        <f>INT(ROW()/9+1)</f>
        <v>28</v>
      </c>
      <c r="D247" s="108" t="s">
        <v>778</v>
      </c>
      <c r="E247" s="137" t="s">
        <v>776</v>
      </c>
      <c r="F247" s="136" t="s">
        <v>777</v>
      </c>
      <c r="G247" s="153"/>
      <c r="H247" s="121"/>
      <c r="I247" s="121"/>
      <c r="J247" s="121"/>
      <c r="K247" s="121"/>
      <c r="L247" s="121"/>
      <c r="M247" s="121"/>
      <c r="N247" s="120"/>
      <c r="S247" s="104"/>
    </row>
    <row r="248" spans="1:19" ht="18.95" customHeight="1">
      <c r="C248" s="136"/>
      <c r="D248" s="118" t="s">
        <v>773</v>
      </c>
      <c r="E248" s="118"/>
      <c r="F248" s="117" t="s">
        <v>137</v>
      </c>
      <c r="G248" s="118"/>
      <c r="H248" s="119"/>
      <c r="I248" s="119"/>
      <c r="J248" s="119"/>
      <c r="K248" s="119"/>
      <c r="L248" s="121"/>
      <c r="M248" s="121"/>
      <c r="N248" s="138"/>
      <c r="S248" s="104"/>
    </row>
    <row r="249" spans="1:19" ht="18.95" customHeight="1">
      <c r="C249" s="136"/>
      <c r="D249" s="118" t="s">
        <v>192</v>
      </c>
      <c r="E249" s="118"/>
      <c r="F249" s="117" t="s">
        <v>137</v>
      </c>
      <c r="G249" s="118"/>
      <c r="H249" s="119"/>
      <c r="I249" s="119"/>
      <c r="J249" s="119"/>
      <c r="K249" s="119"/>
      <c r="L249" s="121"/>
      <c r="M249" s="121"/>
      <c r="N249" s="138"/>
      <c r="S249" s="104"/>
    </row>
    <row r="250" spans="1:19" ht="18.95" customHeight="1">
      <c r="A250" s="95" t="str">
        <f>D250&amp;E250</f>
        <v>지상고 높임 철물L=2m, 주문제작</v>
      </c>
      <c r="C250" s="136"/>
      <c r="D250" s="146" t="s">
        <v>779</v>
      </c>
      <c r="E250" s="146" t="s">
        <v>784</v>
      </c>
      <c r="F250" s="117" t="s">
        <v>187</v>
      </c>
      <c r="G250" s="118"/>
      <c r="H250" s="121"/>
      <c r="I250" s="119"/>
      <c r="J250" s="119"/>
      <c r="K250" s="121"/>
      <c r="L250" s="121"/>
      <c r="M250" s="121"/>
      <c r="N250" s="138"/>
      <c r="S250" s="104"/>
    </row>
    <row r="251" spans="1:19" ht="18.95" customHeight="1">
      <c r="C251" s="136"/>
      <c r="D251" s="118" t="s">
        <v>142</v>
      </c>
      <c r="E251" s="118" t="s">
        <v>143</v>
      </c>
      <c r="F251" s="117" t="s">
        <v>188</v>
      </c>
      <c r="G251" s="122"/>
      <c r="H251" s="119"/>
      <c r="I251" s="119"/>
      <c r="J251" s="121"/>
      <c r="K251" s="121"/>
      <c r="L251" s="121"/>
      <c r="M251" s="121"/>
      <c r="N251" s="138"/>
      <c r="S251" s="104"/>
    </row>
    <row r="252" spans="1:19" ht="18.95" customHeight="1">
      <c r="C252" s="117"/>
      <c r="D252" s="118"/>
      <c r="E252" s="118"/>
      <c r="F252" s="117"/>
      <c r="G252" s="118"/>
      <c r="H252" s="119"/>
      <c r="I252" s="119"/>
      <c r="J252" s="119"/>
      <c r="K252" s="119"/>
      <c r="L252" s="119"/>
      <c r="M252" s="119"/>
      <c r="N252" s="120"/>
      <c r="S252" s="104"/>
    </row>
    <row r="253" spans="1:19" ht="18.95" customHeight="1">
      <c r="C253" s="117"/>
      <c r="D253" s="118"/>
      <c r="E253" s="118"/>
      <c r="F253" s="117"/>
      <c r="G253" s="118"/>
      <c r="H253" s="119"/>
      <c r="I253" s="119"/>
      <c r="J253" s="119"/>
      <c r="K253" s="119"/>
      <c r="L253" s="119"/>
      <c r="M253" s="119"/>
      <c r="N253" s="120"/>
      <c r="S253" s="104"/>
    </row>
    <row r="254" spans="1:19" ht="18.95" customHeight="1">
      <c r="C254" s="148"/>
      <c r="D254" s="149"/>
      <c r="E254" s="149"/>
      <c r="F254" s="148"/>
      <c r="G254" s="154"/>
      <c r="H254" s="150"/>
      <c r="I254" s="150"/>
      <c r="J254" s="150"/>
      <c r="K254" s="150"/>
      <c r="L254" s="150"/>
      <c r="M254" s="150"/>
      <c r="N254" s="151"/>
      <c r="S254" s="104"/>
    </row>
    <row r="255" spans="1:19" ht="18.75" customHeight="1">
      <c r="B255" s="96" t="str">
        <f>C247&amp;C255</f>
        <v>28계</v>
      </c>
      <c r="C255" s="469" t="s">
        <v>145</v>
      </c>
      <c r="D255" s="470"/>
      <c r="E255" s="128"/>
      <c r="F255" s="129"/>
      <c r="G255" s="128"/>
      <c r="H255" s="130"/>
      <c r="I255" s="130"/>
      <c r="J255" s="130"/>
      <c r="K255" s="130"/>
      <c r="L255" s="130"/>
      <c r="M255" s="130"/>
      <c r="N255" s="131"/>
      <c r="S255" s="104"/>
    </row>
    <row r="256" spans="1:19" ht="18.95" customHeight="1">
      <c r="C256" s="107">
        <f>INT(ROW()/9+1)</f>
        <v>29</v>
      </c>
      <c r="D256" s="108" t="s">
        <v>210</v>
      </c>
      <c r="E256" s="137" t="s">
        <v>787</v>
      </c>
      <c r="F256" s="136" t="s">
        <v>777</v>
      </c>
      <c r="G256" s="153"/>
      <c r="H256" s="121"/>
      <c r="I256" s="121"/>
      <c r="J256" s="121"/>
      <c r="K256" s="121"/>
      <c r="L256" s="121"/>
      <c r="M256" s="121"/>
      <c r="N256" s="145"/>
      <c r="S256" s="104"/>
    </row>
    <row r="257" spans="1:19" ht="18.95" customHeight="1">
      <c r="C257" s="371"/>
      <c r="D257" s="118" t="s">
        <v>1121</v>
      </c>
      <c r="E257" s="118"/>
      <c r="F257" s="117" t="s">
        <v>137</v>
      </c>
      <c r="G257" s="118"/>
      <c r="H257" s="119"/>
      <c r="I257" s="119"/>
      <c r="J257" s="119"/>
      <c r="K257" s="119"/>
      <c r="L257" s="121"/>
      <c r="M257" s="121"/>
      <c r="N257" s="138"/>
      <c r="S257" s="104"/>
    </row>
    <row r="258" spans="1:19" ht="18.95" customHeight="1">
      <c r="C258" s="371"/>
      <c r="D258" s="118" t="s">
        <v>1122</v>
      </c>
      <c r="E258" s="118"/>
      <c r="F258" s="117" t="s">
        <v>137</v>
      </c>
      <c r="G258" s="118"/>
      <c r="H258" s="119"/>
      <c r="I258" s="119"/>
      <c r="J258" s="119"/>
      <c r="K258" s="119"/>
      <c r="L258" s="121"/>
      <c r="M258" s="121"/>
      <c r="N258" s="138"/>
      <c r="S258" s="104"/>
    </row>
    <row r="259" spans="1:19" ht="18.95" customHeight="1">
      <c r="A259" s="95" t="str">
        <f>D259&amp;E259</f>
        <v>함체A(442*600*350)도장,방진방수,팬내장, STS(304) 1.2T</v>
      </c>
      <c r="C259" s="371"/>
      <c r="D259" s="543" t="s">
        <v>1123</v>
      </c>
      <c r="E259" s="146" t="s">
        <v>786</v>
      </c>
      <c r="F259" s="117" t="s">
        <v>163</v>
      </c>
      <c r="G259" s="118"/>
      <c r="H259" s="121"/>
      <c r="I259" s="119"/>
      <c r="J259" s="119"/>
      <c r="K259" s="121"/>
      <c r="L259" s="121"/>
      <c r="M259" s="121"/>
      <c r="N259" s="138"/>
      <c r="S259" s="104"/>
    </row>
    <row r="260" spans="1:19" ht="18.95" customHeight="1">
      <c r="C260" s="371"/>
      <c r="D260" s="118" t="s">
        <v>142</v>
      </c>
      <c r="E260" s="118" t="s">
        <v>143</v>
      </c>
      <c r="F260" s="117" t="s">
        <v>144</v>
      </c>
      <c r="G260" s="122"/>
      <c r="H260" s="119"/>
      <c r="I260" s="119"/>
      <c r="J260" s="121"/>
      <c r="K260" s="121"/>
      <c r="L260" s="121"/>
      <c r="M260" s="121"/>
      <c r="N260" s="138"/>
      <c r="S260" s="104"/>
    </row>
    <row r="261" spans="1:19" ht="18.95" customHeight="1">
      <c r="C261" s="117"/>
      <c r="D261" s="118"/>
      <c r="E261" s="118"/>
      <c r="F261" s="117"/>
      <c r="G261" s="118"/>
      <c r="H261" s="119"/>
      <c r="I261" s="119"/>
      <c r="J261" s="119"/>
      <c r="K261" s="119"/>
      <c r="L261" s="119"/>
      <c r="M261" s="119"/>
      <c r="N261" s="120"/>
      <c r="S261" s="104"/>
    </row>
    <row r="262" spans="1:19" ht="18.95" customHeight="1">
      <c r="C262" s="117"/>
      <c r="D262" s="118"/>
      <c r="E262" s="118"/>
      <c r="F262" s="117"/>
      <c r="G262" s="118"/>
      <c r="H262" s="119"/>
      <c r="I262" s="119"/>
      <c r="J262" s="119"/>
      <c r="K262" s="119"/>
      <c r="L262" s="119"/>
      <c r="M262" s="119"/>
      <c r="N262" s="120"/>
      <c r="S262" s="104"/>
    </row>
    <row r="263" spans="1:19" ht="18.95" customHeight="1">
      <c r="C263" s="148"/>
      <c r="D263" s="149"/>
      <c r="E263" s="149"/>
      <c r="F263" s="148"/>
      <c r="G263" s="154"/>
      <c r="H263" s="150"/>
      <c r="I263" s="150"/>
      <c r="J263" s="150"/>
      <c r="K263" s="150"/>
      <c r="L263" s="150"/>
      <c r="M263" s="150"/>
      <c r="N263" s="151"/>
      <c r="S263" s="104"/>
    </row>
    <row r="264" spans="1:19" ht="18.75" customHeight="1">
      <c r="B264" s="96" t="str">
        <f>C256&amp;C264</f>
        <v>29계</v>
      </c>
      <c r="C264" s="469" t="s">
        <v>145</v>
      </c>
      <c r="D264" s="470"/>
      <c r="E264" s="128"/>
      <c r="F264" s="129"/>
      <c r="G264" s="128"/>
      <c r="H264" s="130"/>
      <c r="I264" s="130"/>
      <c r="J264" s="130"/>
      <c r="K264" s="130"/>
      <c r="L264" s="130"/>
      <c r="M264" s="130"/>
      <c r="N264" s="131"/>
      <c r="S264" s="104"/>
    </row>
    <row r="265" spans="1:19" ht="18.95" customHeight="1">
      <c r="C265" s="107">
        <f>INT(ROW()/9+1)</f>
        <v>30</v>
      </c>
      <c r="D265" s="108" t="s">
        <v>1124</v>
      </c>
      <c r="E265" s="137" t="s">
        <v>953</v>
      </c>
      <c r="F265" s="136" t="s">
        <v>777</v>
      </c>
      <c r="G265" s="153"/>
      <c r="H265" s="121"/>
      <c r="I265" s="121"/>
      <c r="J265" s="121"/>
      <c r="K265" s="121"/>
      <c r="L265" s="121"/>
      <c r="M265" s="121"/>
      <c r="N265" s="145"/>
      <c r="S265" s="104"/>
    </row>
    <row r="266" spans="1:19" ht="18.95" customHeight="1">
      <c r="C266" s="371"/>
      <c r="D266" s="118" t="str">
        <f>D257</f>
        <v>통신내선공</v>
      </c>
      <c r="E266" s="118"/>
      <c r="F266" s="117" t="s">
        <v>137</v>
      </c>
      <c r="G266" s="118"/>
      <c r="H266" s="119"/>
      <c r="I266" s="119"/>
      <c r="J266" s="119"/>
      <c r="K266" s="119"/>
      <c r="L266" s="121"/>
      <c r="M266" s="121"/>
      <c r="N266" s="138"/>
      <c r="S266" s="104"/>
    </row>
    <row r="267" spans="1:19" ht="18.95" customHeight="1">
      <c r="C267" s="371"/>
      <c r="D267" s="118" t="s">
        <v>1122</v>
      </c>
      <c r="E267" s="118"/>
      <c r="F267" s="117" t="s">
        <v>137</v>
      </c>
      <c r="G267" s="118"/>
      <c r="H267" s="119"/>
      <c r="I267" s="119"/>
      <c r="J267" s="119"/>
      <c r="K267" s="119"/>
      <c r="L267" s="121"/>
      <c r="M267" s="121"/>
      <c r="N267" s="138"/>
      <c r="S267" s="104"/>
    </row>
    <row r="268" spans="1:19" ht="18.95" customHeight="1">
      <c r="A268" s="95" t="str">
        <f>D268&amp;E268</f>
        <v>함체B(360*430*300)도장,방진방수,팬내장, STS(304) 1.2T</v>
      </c>
      <c r="C268" s="136"/>
      <c r="D268" s="284" t="s">
        <v>951</v>
      </c>
      <c r="E268" s="146" t="s">
        <v>786</v>
      </c>
      <c r="F268" s="117" t="s">
        <v>163</v>
      </c>
      <c r="G268" s="118"/>
      <c r="H268" s="121"/>
      <c r="I268" s="119"/>
      <c r="J268" s="119"/>
      <c r="K268" s="121"/>
      <c r="L268" s="121"/>
      <c r="M268" s="121"/>
      <c r="N268" s="138"/>
      <c r="S268" s="104"/>
    </row>
    <row r="269" spans="1:19" ht="18.95" customHeight="1">
      <c r="C269" s="136"/>
      <c r="D269" s="118" t="s">
        <v>142</v>
      </c>
      <c r="E269" s="118" t="s">
        <v>143</v>
      </c>
      <c r="F269" s="117" t="s">
        <v>144</v>
      </c>
      <c r="G269" s="122"/>
      <c r="H269" s="119"/>
      <c r="I269" s="119"/>
      <c r="J269" s="121"/>
      <c r="K269" s="121"/>
      <c r="L269" s="121"/>
      <c r="M269" s="121"/>
      <c r="N269" s="138"/>
      <c r="S269" s="104"/>
    </row>
    <row r="270" spans="1:19" ht="18.95" customHeight="1">
      <c r="C270" s="117"/>
      <c r="D270" s="118"/>
      <c r="E270" s="118"/>
      <c r="F270" s="117"/>
      <c r="G270" s="118"/>
      <c r="H270" s="119"/>
      <c r="I270" s="119"/>
      <c r="J270" s="119"/>
      <c r="K270" s="119"/>
      <c r="L270" s="119"/>
      <c r="M270" s="119"/>
      <c r="N270" s="120"/>
      <c r="S270" s="104"/>
    </row>
    <row r="271" spans="1:19" ht="18.95" customHeight="1">
      <c r="C271" s="117"/>
      <c r="D271" s="118"/>
      <c r="E271" s="118">
        <f>36*43</f>
        <v>1548</v>
      </c>
      <c r="F271" s="117"/>
      <c r="G271" s="118"/>
      <c r="H271" s="119"/>
      <c r="I271" s="119"/>
      <c r="J271" s="119"/>
      <c r="K271" s="119"/>
      <c r="L271" s="119"/>
      <c r="M271" s="119"/>
      <c r="N271" s="120"/>
      <c r="S271" s="104"/>
    </row>
    <row r="272" spans="1:19" ht="18.95" customHeight="1">
      <c r="C272" s="148"/>
      <c r="D272" s="149"/>
      <c r="E272" s="149"/>
      <c r="F272" s="148"/>
      <c r="G272" s="154"/>
      <c r="H272" s="150"/>
      <c r="I272" s="150"/>
      <c r="J272" s="150"/>
      <c r="K272" s="150"/>
      <c r="L272" s="150"/>
      <c r="M272" s="150"/>
      <c r="N272" s="151"/>
      <c r="S272" s="104"/>
    </row>
    <row r="273" spans="1:19" ht="18.75" customHeight="1">
      <c r="B273" s="96" t="str">
        <f>C265&amp;C273</f>
        <v>30계</v>
      </c>
      <c r="C273" s="469" t="s">
        <v>145</v>
      </c>
      <c r="D273" s="470"/>
      <c r="E273" s="128"/>
      <c r="F273" s="129"/>
      <c r="G273" s="128"/>
      <c r="H273" s="130"/>
      <c r="I273" s="130"/>
      <c r="J273" s="130"/>
      <c r="K273" s="130"/>
      <c r="L273" s="130"/>
      <c r="M273" s="130"/>
      <c r="N273" s="131"/>
      <c r="S273" s="104"/>
    </row>
    <row r="274" spans="1:19" ht="18.95" customHeight="1">
      <c r="C274" s="42">
        <f>INT(ROW()/9+1)</f>
        <v>31</v>
      </c>
      <c r="D274" s="108" t="s">
        <v>788</v>
      </c>
      <c r="E274" s="41" t="s">
        <v>795</v>
      </c>
      <c r="F274" s="42" t="s">
        <v>777</v>
      </c>
      <c r="G274" s="108"/>
      <c r="H274" s="40"/>
      <c r="I274" s="40"/>
      <c r="J274" s="40"/>
      <c r="K274" s="40"/>
      <c r="L274" s="40"/>
      <c r="M274" s="40"/>
      <c r="N274" s="152"/>
      <c r="O274" s="39"/>
      <c r="P274" s="38"/>
      <c r="Q274" s="38"/>
      <c r="S274" s="104"/>
    </row>
    <row r="275" spans="1:19" ht="18.95" customHeight="1">
      <c r="A275" s="37" t="str">
        <f>D275&amp;E275</f>
        <v>보통인부</v>
      </c>
      <c r="C275" s="117"/>
      <c r="D275" s="118" t="s">
        <v>789</v>
      </c>
      <c r="E275" s="118"/>
      <c r="F275" s="117" t="s">
        <v>137</v>
      </c>
      <c r="G275" s="118"/>
      <c r="H275" s="119"/>
      <c r="I275" s="119"/>
      <c r="J275" s="119"/>
      <c r="K275" s="119"/>
      <c r="L275" s="36"/>
      <c r="M275" s="36"/>
      <c r="N275" s="138"/>
      <c r="O275" s="39"/>
      <c r="P275" s="38"/>
      <c r="Q275" s="38"/>
      <c r="S275" s="104"/>
    </row>
    <row r="276" spans="1:19" ht="18.95" customHeight="1">
      <c r="C276" s="117"/>
      <c r="D276" s="118" t="s">
        <v>790</v>
      </c>
      <c r="E276" s="118"/>
      <c r="F276" s="117" t="s">
        <v>137</v>
      </c>
      <c r="G276" s="118"/>
      <c r="H276" s="119"/>
      <c r="I276" s="119"/>
      <c r="J276" s="119"/>
      <c r="K276" s="119"/>
      <c r="L276" s="36"/>
      <c r="M276" s="36"/>
      <c r="N276" s="138"/>
      <c r="O276" s="39"/>
      <c r="P276" s="38"/>
      <c r="Q276" s="38"/>
      <c r="S276" s="104"/>
    </row>
    <row r="277" spans="1:19" ht="18.95" customHeight="1">
      <c r="A277" s="95" t="str">
        <f>D277&amp;E277</f>
        <v>잔토처리현장처리</v>
      </c>
      <c r="B277" s="95"/>
      <c r="C277" s="117"/>
      <c r="D277" s="118" t="s">
        <v>791</v>
      </c>
      <c r="E277" s="118" t="s">
        <v>792</v>
      </c>
      <c r="F277" s="117" t="s">
        <v>793</v>
      </c>
      <c r="G277" s="118"/>
      <c r="H277" s="119"/>
      <c r="I277" s="119"/>
      <c r="J277" s="119"/>
      <c r="K277" s="119"/>
      <c r="L277" s="119"/>
      <c r="M277" s="119"/>
      <c r="N277" s="361"/>
      <c r="O277" s="35"/>
      <c r="P277" s="99"/>
      <c r="Q277" s="99"/>
      <c r="S277" s="104"/>
    </row>
    <row r="278" spans="1:19" ht="18.95" customHeight="1">
      <c r="A278" s="95" t="str">
        <f>D278&amp;E278</f>
        <v>폴 기초기성품(600*840*720*900)</v>
      </c>
      <c r="C278" s="117"/>
      <c r="D278" s="32" t="s">
        <v>794</v>
      </c>
      <c r="E278" s="142" t="s">
        <v>795</v>
      </c>
      <c r="F278" s="117" t="s">
        <v>777</v>
      </c>
      <c r="G278" s="118"/>
      <c r="H278" s="121"/>
      <c r="I278" s="119"/>
      <c r="J278" s="119"/>
      <c r="K278" s="119"/>
      <c r="L278" s="119"/>
      <c r="M278" s="119"/>
      <c r="N278" s="117"/>
      <c r="O278" s="39"/>
      <c r="P278" s="38"/>
      <c r="Q278" s="38"/>
      <c r="S278" s="104"/>
    </row>
    <row r="279" spans="1:19" ht="18.95" customHeight="1">
      <c r="A279" s="95" t="str">
        <f>D279&amp;E279</f>
        <v>기초앵커(L형 앵커)M22 x 500 x 4</v>
      </c>
      <c r="C279" s="117"/>
      <c r="D279" s="250" t="s">
        <v>797</v>
      </c>
      <c r="E279" s="34" t="s">
        <v>798</v>
      </c>
      <c r="F279" s="33" t="s">
        <v>799</v>
      </c>
      <c r="G279" s="29"/>
      <c r="H279" s="121"/>
      <c r="I279" s="119"/>
      <c r="J279" s="119"/>
      <c r="K279" s="119"/>
      <c r="L279" s="119"/>
      <c r="M279" s="119"/>
      <c r="N279" s="120"/>
      <c r="O279" s="39"/>
      <c r="P279" s="38"/>
      <c r="Q279" s="38"/>
      <c r="S279" s="104"/>
    </row>
    <row r="280" spans="1:19" ht="18.95" customHeight="1">
      <c r="C280" s="117"/>
      <c r="D280" s="118" t="s">
        <v>142</v>
      </c>
      <c r="E280" s="118" t="s">
        <v>143</v>
      </c>
      <c r="F280" s="117" t="s">
        <v>796</v>
      </c>
      <c r="G280" s="122"/>
      <c r="H280" s="119"/>
      <c r="I280" s="119"/>
      <c r="J280" s="36"/>
      <c r="K280" s="36"/>
      <c r="L280" s="36"/>
      <c r="M280" s="36"/>
      <c r="N280" s="138"/>
      <c r="O280" s="39"/>
      <c r="P280" s="38"/>
      <c r="Q280" s="38"/>
      <c r="S280" s="104"/>
    </row>
    <row r="281" spans="1:19" ht="18.95" customHeight="1">
      <c r="C281" s="117"/>
      <c r="D281" s="118"/>
      <c r="E281" s="118"/>
      <c r="F281" s="117"/>
      <c r="G281" s="122"/>
      <c r="H281" s="119"/>
      <c r="I281" s="119"/>
      <c r="J281" s="36"/>
      <c r="K281" s="36"/>
      <c r="L281" s="36"/>
      <c r="M281" s="36"/>
      <c r="N281" s="138"/>
      <c r="O281" s="39"/>
      <c r="P281" s="38"/>
      <c r="Q281" s="38"/>
      <c r="S281" s="104"/>
    </row>
    <row r="282" spans="1:19" ht="18.95" customHeight="1">
      <c r="B282" s="96" t="str">
        <f>C274&amp;C282</f>
        <v>31계</v>
      </c>
      <c r="C282" s="469" t="s">
        <v>145</v>
      </c>
      <c r="D282" s="470"/>
      <c r="E282" s="128"/>
      <c r="F282" s="129"/>
      <c r="G282" s="128"/>
      <c r="H282" s="130"/>
      <c r="I282" s="130"/>
      <c r="J282" s="130"/>
      <c r="K282" s="130"/>
      <c r="L282" s="130"/>
      <c r="M282" s="130"/>
      <c r="N282" s="131"/>
      <c r="O282" s="39"/>
      <c r="P282" s="38"/>
      <c r="Q282" s="38"/>
      <c r="S282" s="104"/>
    </row>
    <row r="283" spans="1:19" ht="18.95" customHeight="1">
      <c r="C283" s="107">
        <f>INT(ROW()/9+1)</f>
        <v>32</v>
      </c>
      <c r="D283" s="108" t="s">
        <v>788</v>
      </c>
      <c r="E283" s="155" t="s">
        <v>800</v>
      </c>
      <c r="F283" s="156" t="s">
        <v>187</v>
      </c>
      <c r="G283" s="157"/>
      <c r="H283" s="158"/>
      <c r="I283" s="158"/>
      <c r="J283" s="158"/>
      <c r="K283" s="158"/>
      <c r="L283" s="158"/>
      <c r="M283" s="158"/>
      <c r="N283" s="159"/>
      <c r="S283" s="104"/>
    </row>
    <row r="284" spans="1:19" ht="18.95" customHeight="1">
      <c r="C284" s="117"/>
      <c r="D284" s="250" t="s">
        <v>791</v>
      </c>
      <c r="E284" s="28" t="s">
        <v>792</v>
      </c>
      <c r="F284" s="33" t="s">
        <v>793</v>
      </c>
      <c r="G284" s="29"/>
      <c r="H284" s="119"/>
      <c r="I284" s="119"/>
      <c r="J284" s="119"/>
      <c r="K284" s="119"/>
      <c r="L284" s="119"/>
      <c r="M284" s="119"/>
      <c r="N284" s="361"/>
      <c r="O284" s="39"/>
      <c r="P284" s="38"/>
      <c r="Q284" s="38"/>
    </row>
    <row r="285" spans="1:19" ht="18.95" customHeight="1">
      <c r="C285" s="117"/>
      <c r="D285" s="137" t="s">
        <v>801</v>
      </c>
      <c r="E285" s="27" t="s">
        <v>802</v>
      </c>
      <c r="F285" s="26" t="s">
        <v>793</v>
      </c>
      <c r="G285" s="302"/>
      <c r="H285" s="119"/>
      <c r="I285" s="119"/>
      <c r="J285" s="119"/>
      <c r="K285" s="119"/>
      <c r="L285" s="119"/>
      <c r="M285" s="119"/>
      <c r="N285" s="361"/>
      <c r="O285" s="39"/>
      <c r="P285" s="38"/>
      <c r="Q285" s="38"/>
    </row>
    <row r="286" spans="1:19" ht="18.95" customHeight="1">
      <c r="C286" s="117"/>
      <c r="D286" s="137" t="s">
        <v>803</v>
      </c>
      <c r="E286" s="27" t="s">
        <v>804</v>
      </c>
      <c r="F286" s="26" t="s">
        <v>793</v>
      </c>
      <c r="G286" s="302"/>
      <c r="H286" s="121"/>
      <c r="I286" s="119"/>
      <c r="J286" s="119"/>
      <c r="K286" s="119"/>
      <c r="L286" s="119"/>
      <c r="M286" s="119"/>
      <c r="N286" s="361"/>
      <c r="O286" s="39"/>
      <c r="P286" s="38"/>
      <c r="Q286" s="38"/>
    </row>
    <row r="287" spans="1:19" ht="18.95" customHeight="1">
      <c r="A287" s="95" t="str">
        <f>D287&amp;E287</f>
        <v>기초앵커(L형 앵커)M22 x 500 x 4</v>
      </c>
      <c r="C287" s="117"/>
      <c r="D287" s="250" t="s">
        <v>797</v>
      </c>
      <c r="E287" s="34" t="s">
        <v>798</v>
      </c>
      <c r="F287" s="33" t="s">
        <v>799</v>
      </c>
      <c r="G287" s="29"/>
      <c r="H287" s="121"/>
      <c r="I287" s="119"/>
      <c r="J287" s="119"/>
      <c r="K287" s="119"/>
      <c r="L287" s="119"/>
      <c r="M287" s="119"/>
      <c r="N287" s="120"/>
      <c r="O287" s="39"/>
      <c r="P287" s="38"/>
      <c r="Q287" s="38"/>
      <c r="S287" s="104"/>
    </row>
    <row r="288" spans="1:19" ht="18.95" customHeight="1">
      <c r="C288" s="117"/>
      <c r="D288" s="163"/>
      <c r="E288" s="118"/>
      <c r="F288" s="117"/>
      <c r="G288" s="162"/>
      <c r="H288" s="121"/>
      <c r="I288" s="119"/>
      <c r="J288" s="119"/>
      <c r="K288" s="119"/>
      <c r="L288" s="119"/>
      <c r="M288" s="119"/>
      <c r="N288" s="120"/>
      <c r="S288" s="104"/>
    </row>
    <row r="289" spans="1:19" ht="18.95" customHeight="1">
      <c r="C289" s="117"/>
      <c r="D289" s="118"/>
      <c r="E289" s="118"/>
      <c r="F289" s="117"/>
      <c r="G289" s="118"/>
      <c r="H289" s="119"/>
      <c r="I289" s="119"/>
      <c r="J289" s="119"/>
      <c r="K289" s="119"/>
      <c r="L289" s="119"/>
      <c r="M289" s="119"/>
      <c r="N289" s="120"/>
      <c r="S289" s="104"/>
    </row>
    <row r="290" spans="1:19" ht="18.95" customHeight="1">
      <c r="C290" s="124"/>
      <c r="D290" s="125"/>
      <c r="E290" s="125"/>
      <c r="F290" s="124"/>
      <c r="G290" s="164"/>
      <c r="H290" s="126"/>
      <c r="I290" s="126"/>
      <c r="J290" s="126"/>
      <c r="K290" s="126"/>
      <c r="L290" s="126"/>
      <c r="M290" s="126"/>
      <c r="N290" s="127"/>
      <c r="S290" s="104"/>
    </row>
    <row r="291" spans="1:19" ht="18.75" customHeight="1">
      <c r="B291" s="96" t="str">
        <f>C283&amp;C291</f>
        <v>32계</v>
      </c>
      <c r="C291" s="469" t="s">
        <v>145</v>
      </c>
      <c r="D291" s="470"/>
      <c r="E291" s="128"/>
      <c r="F291" s="129"/>
      <c r="G291" s="128"/>
      <c r="H291" s="130"/>
      <c r="I291" s="130"/>
      <c r="J291" s="130"/>
      <c r="K291" s="130"/>
      <c r="L291" s="130"/>
      <c r="M291" s="130"/>
      <c r="N291" s="131"/>
      <c r="S291" s="104"/>
    </row>
    <row r="292" spans="1:19" ht="18.95" customHeight="1">
      <c r="C292" s="42">
        <f>INT(ROW()/9+1)</f>
        <v>33</v>
      </c>
      <c r="D292" s="108" t="s">
        <v>805</v>
      </c>
      <c r="E292" s="108" t="s">
        <v>806</v>
      </c>
      <c r="F292" s="42" t="s">
        <v>777</v>
      </c>
      <c r="G292" s="108"/>
      <c r="H292" s="40"/>
      <c r="I292" s="40"/>
      <c r="J292" s="40"/>
      <c r="K292" s="40"/>
      <c r="L292" s="40"/>
      <c r="M292" s="40"/>
      <c r="N292" s="152"/>
      <c r="O292" s="39"/>
      <c r="P292" s="38"/>
      <c r="Q292" s="38"/>
      <c r="S292" s="104"/>
    </row>
    <row r="293" spans="1:19" ht="18.95" customHeight="1">
      <c r="C293" s="117"/>
      <c r="D293" s="118" t="s">
        <v>807</v>
      </c>
      <c r="E293" s="118"/>
      <c r="F293" s="117" t="s">
        <v>137</v>
      </c>
      <c r="G293" s="118"/>
      <c r="H293" s="119"/>
      <c r="I293" s="119"/>
      <c r="J293" s="119"/>
      <c r="K293" s="119"/>
      <c r="L293" s="119"/>
      <c r="M293" s="119"/>
      <c r="N293" s="120"/>
      <c r="O293" s="39"/>
      <c r="P293" s="38"/>
      <c r="Q293" s="38"/>
      <c r="S293" s="104"/>
    </row>
    <row r="294" spans="1:19" ht="18.95" customHeight="1">
      <c r="A294" s="95" t="str">
        <f>D294&amp;E294</f>
        <v>ELB20AF</v>
      </c>
      <c r="C294" s="117"/>
      <c r="D294" s="118" t="s">
        <v>808</v>
      </c>
      <c r="E294" s="118" t="s">
        <v>809</v>
      </c>
      <c r="F294" s="117" t="s">
        <v>777</v>
      </c>
      <c r="G294" s="118"/>
      <c r="H294" s="121"/>
      <c r="I294" s="119"/>
      <c r="J294" s="119"/>
      <c r="K294" s="119"/>
      <c r="L294" s="119"/>
      <c r="M294" s="119"/>
      <c r="N294" s="120"/>
      <c r="O294" s="39"/>
      <c r="P294" s="38"/>
      <c r="Q294" s="38"/>
      <c r="S294" s="104"/>
    </row>
    <row r="295" spans="1:19" ht="18.95" customHeight="1">
      <c r="C295" s="117"/>
      <c r="D295" s="25" t="s">
        <v>142</v>
      </c>
      <c r="E295" s="24" t="s">
        <v>157</v>
      </c>
      <c r="F295" s="117" t="s">
        <v>796</v>
      </c>
      <c r="G295" s="122"/>
      <c r="H295" s="119"/>
      <c r="I295" s="119"/>
      <c r="J295" s="119"/>
      <c r="K295" s="119"/>
      <c r="L295" s="119"/>
      <c r="M295" s="119"/>
      <c r="N295" s="120"/>
      <c r="O295" s="39"/>
      <c r="P295" s="38"/>
      <c r="Q295" s="38"/>
      <c r="S295" s="104"/>
    </row>
    <row r="296" spans="1:19" ht="18.95" customHeight="1">
      <c r="A296" s="95" t="str">
        <f>D296&amp;E296</f>
        <v/>
      </c>
      <c r="C296" s="136"/>
      <c r="D296" s="160"/>
      <c r="E296" s="161"/>
      <c r="F296" s="117"/>
      <c r="G296" s="162"/>
      <c r="H296" s="121"/>
      <c r="I296" s="119"/>
      <c r="J296" s="121"/>
      <c r="K296" s="121"/>
      <c r="L296" s="121"/>
      <c r="M296" s="121"/>
      <c r="N296" s="138"/>
      <c r="S296" s="104"/>
    </row>
    <row r="297" spans="1:19" ht="18.95" customHeight="1">
      <c r="C297" s="117"/>
      <c r="D297" s="163"/>
      <c r="E297" s="118"/>
      <c r="F297" s="117"/>
      <c r="G297" s="162"/>
      <c r="H297" s="121"/>
      <c r="I297" s="119"/>
      <c r="J297" s="119"/>
      <c r="K297" s="119"/>
      <c r="L297" s="119"/>
      <c r="M297" s="119"/>
      <c r="N297" s="120"/>
      <c r="S297" s="104"/>
    </row>
    <row r="298" spans="1:19" ht="18.95" customHeight="1">
      <c r="C298" s="117"/>
      <c r="D298" s="118"/>
      <c r="E298" s="118"/>
      <c r="F298" s="117"/>
      <c r="G298" s="118"/>
      <c r="H298" s="119"/>
      <c r="I298" s="119"/>
      <c r="J298" s="119"/>
      <c r="K298" s="119"/>
      <c r="L298" s="119"/>
      <c r="M298" s="119"/>
      <c r="N298" s="120"/>
      <c r="S298" s="104"/>
    </row>
    <row r="299" spans="1:19" ht="18.95" customHeight="1">
      <c r="C299" s="124"/>
      <c r="D299" s="125"/>
      <c r="E299" s="125"/>
      <c r="F299" s="124"/>
      <c r="G299" s="164"/>
      <c r="H299" s="126"/>
      <c r="I299" s="126"/>
      <c r="J299" s="126"/>
      <c r="K299" s="126"/>
      <c r="L299" s="126"/>
      <c r="M299" s="126"/>
      <c r="N299" s="127"/>
      <c r="S299" s="104"/>
    </row>
    <row r="300" spans="1:19" ht="18.75" customHeight="1">
      <c r="B300" s="96" t="str">
        <f>C292&amp;C300</f>
        <v>33계</v>
      </c>
      <c r="C300" s="469" t="s">
        <v>145</v>
      </c>
      <c r="D300" s="470"/>
      <c r="E300" s="128"/>
      <c r="F300" s="129"/>
      <c r="G300" s="128"/>
      <c r="H300" s="130"/>
      <c r="I300" s="130"/>
      <c r="J300" s="130"/>
      <c r="K300" s="130"/>
      <c r="L300" s="130"/>
      <c r="M300" s="130"/>
      <c r="N300" s="131"/>
      <c r="S300" s="104"/>
    </row>
    <row r="301" spans="1:19" ht="18.95" customHeight="1">
      <c r="C301" s="42">
        <f>INT(ROW()/9+1)</f>
        <v>34</v>
      </c>
      <c r="D301" s="108" t="s">
        <v>811</v>
      </c>
      <c r="E301" s="108" t="s">
        <v>812</v>
      </c>
      <c r="F301" s="42" t="s">
        <v>777</v>
      </c>
      <c r="G301" s="108"/>
      <c r="H301" s="40"/>
      <c r="I301" s="40"/>
      <c r="J301" s="40"/>
      <c r="K301" s="40"/>
      <c r="L301" s="40"/>
      <c r="M301" s="40"/>
      <c r="N301" s="21"/>
      <c r="O301" s="39"/>
      <c r="P301" s="38"/>
      <c r="Q301" s="38"/>
      <c r="S301" s="104"/>
    </row>
    <row r="302" spans="1:19" ht="18.95" customHeight="1">
      <c r="C302" s="117"/>
      <c r="D302" s="118" t="s">
        <v>807</v>
      </c>
      <c r="E302" s="118"/>
      <c r="F302" s="117" t="s">
        <v>137</v>
      </c>
      <c r="G302" s="118"/>
      <c r="H302" s="119"/>
      <c r="I302" s="119"/>
      <c r="J302" s="119"/>
      <c r="K302" s="119"/>
      <c r="L302" s="119"/>
      <c r="M302" s="119"/>
      <c r="N302" s="120"/>
      <c r="O302" s="39"/>
      <c r="P302" s="38"/>
      <c r="Q302" s="38"/>
      <c r="S302" s="104"/>
    </row>
    <row r="303" spans="1:19" ht="18.95" customHeight="1">
      <c r="A303" s="95" t="str">
        <f>D303&amp;E303</f>
        <v>SPD전원용 40kA</v>
      </c>
      <c r="C303" s="117"/>
      <c r="D303" s="118" t="s">
        <v>810</v>
      </c>
      <c r="E303" s="142" t="s">
        <v>1036</v>
      </c>
      <c r="F303" s="117" t="s">
        <v>777</v>
      </c>
      <c r="G303" s="118"/>
      <c r="H303" s="121"/>
      <c r="I303" s="119"/>
      <c r="J303" s="119"/>
      <c r="K303" s="119"/>
      <c r="L303" s="119"/>
      <c r="M303" s="119"/>
      <c r="N303" s="120"/>
      <c r="O303" s="39"/>
      <c r="P303" s="38"/>
      <c r="Q303" s="38"/>
      <c r="S303" s="104"/>
    </row>
    <row r="304" spans="1:19" ht="18.95" customHeight="1">
      <c r="C304" s="117"/>
      <c r="D304" s="25" t="s">
        <v>142</v>
      </c>
      <c r="E304" s="24" t="s">
        <v>157</v>
      </c>
      <c r="F304" s="117" t="s">
        <v>796</v>
      </c>
      <c r="G304" s="122"/>
      <c r="H304" s="119"/>
      <c r="I304" s="119"/>
      <c r="J304" s="119"/>
      <c r="K304" s="119"/>
      <c r="L304" s="119"/>
      <c r="M304" s="119"/>
      <c r="N304" s="120"/>
      <c r="O304" s="39"/>
      <c r="P304" s="38"/>
      <c r="Q304" s="38"/>
      <c r="S304" s="104"/>
    </row>
    <row r="305" spans="1:19" ht="18.95" customHeight="1">
      <c r="C305" s="117"/>
      <c r="D305" s="118"/>
      <c r="E305" s="118"/>
      <c r="F305" s="117"/>
      <c r="G305" s="118"/>
      <c r="H305" s="119"/>
      <c r="I305" s="119"/>
      <c r="J305" s="119"/>
      <c r="K305" s="119"/>
      <c r="L305" s="119"/>
      <c r="M305" s="119"/>
      <c r="N305" s="120"/>
      <c r="O305" s="39"/>
      <c r="P305" s="38"/>
      <c r="Q305" s="38"/>
      <c r="S305" s="104"/>
    </row>
    <row r="306" spans="1:19" ht="18.95" customHeight="1">
      <c r="C306" s="117"/>
      <c r="D306" s="118"/>
      <c r="E306" s="118"/>
      <c r="F306" s="117"/>
      <c r="G306" s="118"/>
      <c r="H306" s="119"/>
      <c r="I306" s="119"/>
      <c r="J306" s="119"/>
      <c r="K306" s="119"/>
      <c r="L306" s="119"/>
      <c r="M306" s="119"/>
      <c r="N306" s="120"/>
      <c r="O306" s="39"/>
      <c r="P306" s="38"/>
      <c r="Q306" s="38"/>
      <c r="S306" s="104"/>
    </row>
    <row r="307" spans="1:19" ht="18.95" customHeight="1">
      <c r="C307" s="117"/>
      <c r="D307" s="118"/>
      <c r="E307" s="118"/>
      <c r="F307" s="117"/>
      <c r="G307" s="118"/>
      <c r="H307" s="119"/>
      <c r="I307" s="119"/>
      <c r="J307" s="119"/>
      <c r="K307" s="119"/>
      <c r="L307" s="119"/>
      <c r="M307" s="119"/>
      <c r="N307" s="120"/>
      <c r="O307" s="39"/>
      <c r="P307" s="38"/>
      <c r="Q307" s="38"/>
      <c r="S307" s="104"/>
    </row>
    <row r="308" spans="1:19" ht="18.95" customHeight="1">
      <c r="C308" s="124"/>
      <c r="D308" s="125"/>
      <c r="E308" s="125"/>
      <c r="F308" s="124"/>
      <c r="G308" s="125"/>
      <c r="H308" s="126"/>
      <c r="I308" s="126"/>
      <c r="J308" s="126"/>
      <c r="K308" s="126"/>
      <c r="L308" s="126"/>
      <c r="M308" s="126"/>
      <c r="N308" s="127"/>
      <c r="O308" s="39"/>
      <c r="P308" s="38"/>
      <c r="Q308" s="38"/>
      <c r="S308" s="104"/>
    </row>
    <row r="309" spans="1:19" ht="18.95" customHeight="1">
      <c r="B309" s="96" t="str">
        <f>C301&amp;C309</f>
        <v>34계</v>
      </c>
      <c r="C309" s="469" t="s">
        <v>145</v>
      </c>
      <c r="D309" s="470"/>
      <c r="E309" s="128"/>
      <c r="F309" s="129"/>
      <c r="G309" s="128"/>
      <c r="H309" s="130"/>
      <c r="I309" s="130"/>
      <c r="J309" s="130"/>
      <c r="K309" s="130"/>
      <c r="L309" s="130"/>
      <c r="M309" s="130"/>
      <c r="N309" s="131"/>
      <c r="O309" s="39"/>
      <c r="P309" s="38"/>
      <c r="Q309" s="38"/>
      <c r="S309" s="104"/>
    </row>
    <row r="310" spans="1:19" ht="18.95" customHeight="1">
      <c r="C310" s="42">
        <f>INT(ROW()/9+1)</f>
        <v>35</v>
      </c>
      <c r="D310" s="108" t="s">
        <v>813</v>
      </c>
      <c r="E310" s="108" t="s">
        <v>814</v>
      </c>
      <c r="F310" s="42" t="s">
        <v>777</v>
      </c>
      <c r="G310" s="108"/>
      <c r="H310" s="40"/>
      <c r="I310" s="40"/>
      <c r="J310" s="40"/>
      <c r="K310" s="40"/>
      <c r="L310" s="40"/>
      <c r="M310" s="40"/>
      <c r="N310" s="152"/>
      <c r="O310" s="39"/>
      <c r="P310" s="38"/>
      <c r="Q310" s="38"/>
      <c r="S310" s="104"/>
    </row>
    <row r="311" spans="1:19" ht="18.95" customHeight="1">
      <c r="C311" s="117"/>
      <c r="D311" s="118" t="s">
        <v>815</v>
      </c>
      <c r="E311" s="118"/>
      <c r="F311" s="117" t="s">
        <v>137</v>
      </c>
      <c r="G311" s="118"/>
      <c r="H311" s="119"/>
      <c r="I311" s="119"/>
      <c r="J311" s="119"/>
      <c r="K311" s="119"/>
      <c r="L311" s="119"/>
      <c r="M311" s="119"/>
      <c r="N311" s="120"/>
      <c r="O311" s="39"/>
      <c r="P311" s="38"/>
      <c r="Q311" s="38"/>
      <c r="S311" s="104"/>
    </row>
    <row r="312" spans="1:19" ht="18.95" customHeight="1">
      <c r="A312" s="95" t="str">
        <f>D312&amp;E312</f>
        <v>콘센트노출3구</v>
      </c>
      <c r="C312" s="117"/>
      <c r="D312" s="118" t="s">
        <v>816</v>
      </c>
      <c r="E312" s="118" t="s">
        <v>1045</v>
      </c>
      <c r="F312" s="117" t="s">
        <v>777</v>
      </c>
      <c r="G312" s="118"/>
      <c r="H312" s="310"/>
      <c r="I312" s="119"/>
      <c r="J312" s="119"/>
      <c r="K312" s="119"/>
      <c r="L312" s="119"/>
      <c r="M312" s="119"/>
      <c r="N312" s="120"/>
      <c r="O312" s="39"/>
      <c r="P312" s="38"/>
      <c r="Q312" s="38"/>
      <c r="S312" s="104"/>
    </row>
    <row r="313" spans="1:19" ht="18.95" customHeight="1">
      <c r="C313" s="117"/>
      <c r="D313" s="25" t="s">
        <v>142</v>
      </c>
      <c r="E313" s="24" t="s">
        <v>157</v>
      </c>
      <c r="F313" s="117" t="s">
        <v>796</v>
      </c>
      <c r="G313" s="122"/>
      <c r="H313" s="119"/>
      <c r="I313" s="119"/>
      <c r="J313" s="119"/>
      <c r="K313" s="119"/>
      <c r="L313" s="119"/>
      <c r="M313" s="119"/>
      <c r="N313" s="120"/>
      <c r="O313" s="39"/>
      <c r="P313" s="38"/>
      <c r="Q313" s="38"/>
      <c r="S313" s="104"/>
    </row>
    <row r="314" spans="1:19" ht="18.95" customHeight="1">
      <c r="C314" s="117"/>
      <c r="D314" s="118"/>
      <c r="E314" s="118"/>
      <c r="F314" s="117"/>
      <c r="G314" s="118"/>
      <c r="H314" s="119"/>
      <c r="I314" s="119"/>
      <c r="J314" s="119"/>
      <c r="K314" s="119"/>
      <c r="L314" s="119"/>
      <c r="M314" s="119"/>
      <c r="N314" s="120"/>
      <c r="O314" s="39"/>
      <c r="P314" s="38"/>
      <c r="Q314" s="38"/>
      <c r="S314" s="104"/>
    </row>
    <row r="315" spans="1:19" ht="18.95" customHeight="1">
      <c r="C315" s="117"/>
      <c r="D315" s="118"/>
      <c r="E315" s="118"/>
      <c r="F315" s="117"/>
      <c r="G315" s="118"/>
      <c r="H315" s="119"/>
      <c r="I315" s="119"/>
      <c r="J315" s="119"/>
      <c r="K315" s="119"/>
      <c r="L315" s="119"/>
      <c r="M315" s="119"/>
      <c r="N315" s="120"/>
      <c r="O315" s="39"/>
      <c r="P315" s="38"/>
      <c r="Q315" s="38"/>
      <c r="S315" s="104"/>
    </row>
    <row r="316" spans="1:19" ht="18.95" customHeight="1">
      <c r="C316" s="117"/>
      <c r="D316" s="118"/>
      <c r="E316" s="118"/>
      <c r="F316" s="117"/>
      <c r="G316" s="118"/>
      <c r="H316" s="119"/>
      <c r="I316" s="119"/>
      <c r="J316" s="119"/>
      <c r="K316" s="119"/>
      <c r="L316" s="119"/>
      <c r="M316" s="119"/>
      <c r="N316" s="120"/>
      <c r="O316" s="39"/>
      <c r="P316" s="38"/>
      <c r="Q316" s="38"/>
      <c r="S316" s="104"/>
    </row>
    <row r="317" spans="1:19" ht="18.95" customHeight="1">
      <c r="C317" s="124"/>
      <c r="D317" s="125"/>
      <c r="E317" s="125"/>
      <c r="F317" s="124"/>
      <c r="G317" s="125"/>
      <c r="H317" s="126"/>
      <c r="I317" s="126"/>
      <c r="J317" s="126"/>
      <c r="K317" s="126"/>
      <c r="L317" s="126"/>
      <c r="M317" s="126"/>
      <c r="N317" s="127"/>
      <c r="O317" s="39"/>
      <c r="P317" s="38"/>
      <c r="Q317" s="38"/>
      <c r="S317" s="104"/>
    </row>
    <row r="318" spans="1:19" ht="18.95" customHeight="1">
      <c r="B318" s="96" t="str">
        <f>C310&amp;C318</f>
        <v>35계</v>
      </c>
      <c r="C318" s="469" t="s">
        <v>145</v>
      </c>
      <c r="D318" s="470"/>
      <c r="E318" s="128"/>
      <c r="F318" s="129"/>
      <c r="G318" s="128"/>
      <c r="H318" s="130"/>
      <c r="I318" s="130"/>
      <c r="J318" s="130"/>
      <c r="K318" s="130"/>
      <c r="L318" s="130"/>
      <c r="M318" s="130"/>
      <c r="N318" s="131"/>
      <c r="O318" s="39"/>
      <c r="P318" s="38"/>
      <c r="Q318" s="38"/>
      <c r="S318" s="104"/>
    </row>
    <row r="319" spans="1:19" ht="18.95" customHeight="1">
      <c r="C319" s="42">
        <f>INT(ROW()/9+1)</f>
        <v>36</v>
      </c>
      <c r="D319" s="108" t="s">
        <v>824</v>
      </c>
      <c r="E319" s="108" t="s">
        <v>825</v>
      </c>
      <c r="F319" s="42" t="s">
        <v>121</v>
      </c>
      <c r="G319" s="108"/>
      <c r="H319" s="40"/>
      <c r="I319" s="40"/>
      <c r="J319" s="40"/>
      <c r="K319" s="40"/>
      <c r="L319" s="40"/>
      <c r="M319" s="40"/>
      <c r="N319" s="152"/>
      <c r="O319" s="39"/>
      <c r="P319" s="38"/>
      <c r="Q319" s="38"/>
      <c r="S319" s="104"/>
    </row>
    <row r="320" spans="1:19" ht="18.95" customHeight="1">
      <c r="C320" s="117"/>
      <c r="D320" s="118" t="s">
        <v>423</v>
      </c>
      <c r="E320" s="118"/>
      <c r="F320" s="117" t="s">
        <v>137</v>
      </c>
      <c r="G320" s="118"/>
      <c r="H320" s="119"/>
      <c r="I320" s="119"/>
      <c r="J320" s="119"/>
      <c r="K320" s="119"/>
      <c r="L320" s="119"/>
      <c r="M320" s="119"/>
      <c r="N320" s="120"/>
      <c r="O320" s="39"/>
      <c r="P320" s="38"/>
      <c r="Q320" s="38"/>
      <c r="S320" s="104"/>
    </row>
    <row r="321" spans="1:19" ht="18.75" customHeight="1">
      <c r="C321" s="117"/>
      <c r="D321" s="118" t="s">
        <v>318</v>
      </c>
      <c r="E321" s="118"/>
      <c r="F321" s="117" t="s">
        <v>137</v>
      </c>
      <c r="G321" s="118"/>
      <c r="H321" s="119"/>
      <c r="I321" s="119"/>
      <c r="J321" s="119"/>
      <c r="K321" s="119"/>
      <c r="L321" s="119"/>
      <c r="M321" s="119"/>
      <c r="N321" s="120"/>
      <c r="O321" s="39"/>
      <c r="P321" s="38"/>
      <c r="Q321" s="38"/>
      <c r="S321" s="104"/>
    </row>
    <row r="322" spans="1:19" ht="18.95" customHeight="1">
      <c r="A322" s="95" t="str">
        <f>D322&amp;E322</f>
        <v>접지봉14㎟ x 1000L</v>
      </c>
      <c r="C322" s="117"/>
      <c r="D322" s="118" t="s">
        <v>826</v>
      </c>
      <c r="E322" s="137" t="s">
        <v>583</v>
      </c>
      <c r="F322" s="117" t="s">
        <v>173</v>
      </c>
      <c r="G322" s="118"/>
      <c r="H322" s="121"/>
      <c r="I322" s="119"/>
      <c r="J322" s="119"/>
      <c r="K322" s="119"/>
      <c r="L322" s="119"/>
      <c r="M322" s="119"/>
      <c r="N322" s="120"/>
      <c r="O322" s="39"/>
      <c r="P322" s="38"/>
      <c r="Q322" s="38"/>
      <c r="S322" s="104"/>
    </row>
    <row r="323" spans="1:19" ht="18.95" customHeight="1">
      <c r="C323" s="117"/>
      <c r="D323" s="25" t="s">
        <v>142</v>
      </c>
      <c r="E323" s="24" t="s">
        <v>157</v>
      </c>
      <c r="F323" s="117" t="s">
        <v>144</v>
      </c>
      <c r="G323" s="122"/>
      <c r="H323" s="119"/>
      <c r="I323" s="119"/>
      <c r="J323" s="119"/>
      <c r="K323" s="119"/>
      <c r="L323" s="119"/>
      <c r="M323" s="119"/>
      <c r="N323" s="120"/>
      <c r="O323" s="39"/>
      <c r="P323" s="38"/>
      <c r="Q323" s="38"/>
      <c r="S323" s="104"/>
    </row>
    <row r="324" spans="1:19" ht="18.95" customHeight="1">
      <c r="C324" s="117"/>
      <c r="D324" s="25"/>
      <c r="E324" s="24"/>
      <c r="F324" s="117"/>
      <c r="G324" s="122"/>
      <c r="H324" s="119"/>
      <c r="I324" s="119"/>
      <c r="J324" s="119"/>
      <c r="K324" s="119"/>
      <c r="L324" s="119"/>
      <c r="M324" s="119"/>
      <c r="N324" s="120"/>
      <c r="O324" s="39"/>
      <c r="P324" s="38"/>
      <c r="Q324" s="38"/>
      <c r="S324" s="104"/>
    </row>
    <row r="325" spans="1:19" ht="18.95" customHeight="1">
      <c r="C325" s="117"/>
      <c r="D325" s="118"/>
      <c r="E325" s="118"/>
      <c r="F325" s="117"/>
      <c r="G325" s="118"/>
      <c r="H325" s="119"/>
      <c r="I325" s="119"/>
      <c r="J325" s="119"/>
      <c r="K325" s="119"/>
      <c r="L325" s="119"/>
      <c r="M325" s="119"/>
      <c r="N325" s="120"/>
      <c r="O325" s="39"/>
      <c r="P325" s="38"/>
      <c r="Q325" s="38"/>
      <c r="S325" s="104"/>
    </row>
    <row r="326" spans="1:19" ht="18.95" customHeight="1">
      <c r="C326" s="124"/>
      <c r="D326" s="125"/>
      <c r="E326" s="125"/>
      <c r="F326" s="124"/>
      <c r="G326" s="125"/>
      <c r="H326" s="126"/>
      <c r="I326" s="126"/>
      <c r="J326" s="126"/>
      <c r="K326" s="126"/>
      <c r="L326" s="126"/>
      <c r="M326" s="126"/>
      <c r="N326" s="127"/>
      <c r="O326" s="39"/>
      <c r="P326" s="38"/>
      <c r="Q326" s="38"/>
      <c r="S326" s="104"/>
    </row>
    <row r="327" spans="1:19" ht="18.95" customHeight="1">
      <c r="B327" s="96" t="str">
        <f>C319&amp;C327</f>
        <v>36계</v>
      </c>
      <c r="C327" s="469" t="s">
        <v>145</v>
      </c>
      <c r="D327" s="470"/>
      <c r="E327" s="128"/>
      <c r="F327" s="129"/>
      <c r="G327" s="128"/>
      <c r="H327" s="130"/>
      <c r="I327" s="130"/>
      <c r="J327" s="130"/>
      <c r="K327" s="130"/>
      <c r="L327" s="130"/>
      <c r="M327" s="130"/>
      <c r="N327" s="131"/>
      <c r="O327" s="39"/>
      <c r="P327" s="38"/>
      <c r="Q327" s="38"/>
      <c r="S327" s="104"/>
    </row>
    <row r="328" spans="1:19" ht="18.95" customHeight="1">
      <c r="C328" s="42">
        <f>INT(ROW()/9+1)</f>
        <v>37</v>
      </c>
      <c r="D328" s="108" t="s">
        <v>118</v>
      </c>
      <c r="E328" s="108" t="s">
        <v>827</v>
      </c>
      <c r="F328" s="42" t="s">
        <v>828</v>
      </c>
      <c r="G328" s="108"/>
      <c r="H328" s="40"/>
      <c r="I328" s="40"/>
      <c r="J328" s="40"/>
      <c r="K328" s="40"/>
      <c r="L328" s="40"/>
      <c r="M328" s="40"/>
      <c r="N328" s="152"/>
      <c r="O328" s="39"/>
      <c r="P328" s="38"/>
      <c r="Q328" s="38"/>
      <c r="S328" s="104"/>
    </row>
    <row r="329" spans="1:19" ht="18.95" customHeight="1">
      <c r="C329" s="117"/>
      <c r="D329" s="118" t="s">
        <v>423</v>
      </c>
      <c r="E329" s="118"/>
      <c r="F329" s="117" t="s">
        <v>137</v>
      </c>
      <c r="G329" s="118"/>
      <c r="H329" s="119"/>
      <c r="I329" s="119"/>
      <c r="J329" s="119"/>
      <c r="K329" s="119"/>
      <c r="L329" s="119"/>
      <c r="M329" s="119"/>
      <c r="N329" s="120"/>
      <c r="O329" s="39"/>
      <c r="P329" s="38"/>
      <c r="Q329" s="38"/>
      <c r="S329" s="104"/>
    </row>
    <row r="330" spans="1:19" ht="18.95" customHeight="1">
      <c r="A330" s="95" t="str">
        <f>D330&amp;E330</f>
        <v>접지선F-GV 6mm²</v>
      </c>
      <c r="C330" s="117"/>
      <c r="D330" s="118" t="s">
        <v>822</v>
      </c>
      <c r="E330" s="118" t="s">
        <v>823</v>
      </c>
      <c r="F330" s="117" t="s">
        <v>119</v>
      </c>
      <c r="G330" s="118"/>
      <c r="H330" s="121"/>
      <c r="I330" s="119"/>
      <c r="J330" s="119"/>
      <c r="K330" s="119"/>
      <c r="L330" s="119"/>
      <c r="M330" s="119"/>
      <c r="N330" s="120"/>
      <c r="O330" s="39"/>
      <c r="P330" s="38"/>
      <c r="Q330" s="38"/>
      <c r="S330" s="104"/>
    </row>
    <row r="331" spans="1:19" ht="18.95" customHeight="1">
      <c r="C331" s="117"/>
      <c r="D331" s="25" t="s">
        <v>142</v>
      </c>
      <c r="E331" s="24" t="s">
        <v>157</v>
      </c>
      <c r="F331" s="117" t="s">
        <v>796</v>
      </c>
      <c r="G331" s="122"/>
      <c r="H331" s="119"/>
      <c r="I331" s="119"/>
      <c r="J331" s="119"/>
      <c r="K331" s="119"/>
      <c r="L331" s="119"/>
      <c r="M331" s="119"/>
      <c r="N331" s="120"/>
      <c r="O331" s="39"/>
      <c r="P331" s="38"/>
      <c r="Q331" s="38"/>
      <c r="S331" s="104"/>
    </row>
    <row r="332" spans="1:19" ht="18.95" customHeight="1">
      <c r="C332" s="117"/>
      <c r="D332" s="118"/>
      <c r="E332" s="118"/>
      <c r="F332" s="117"/>
      <c r="G332" s="118"/>
      <c r="H332" s="119"/>
      <c r="I332" s="119"/>
      <c r="J332" s="119"/>
      <c r="K332" s="119"/>
      <c r="L332" s="119"/>
      <c r="M332" s="119"/>
      <c r="N332" s="120"/>
      <c r="O332" s="39"/>
      <c r="P332" s="38"/>
      <c r="Q332" s="38"/>
      <c r="S332" s="104"/>
    </row>
    <row r="333" spans="1:19" ht="18.95" customHeight="1">
      <c r="C333" s="117"/>
      <c r="D333" s="118"/>
      <c r="E333" s="118"/>
      <c r="F333" s="117"/>
      <c r="G333" s="118"/>
      <c r="H333" s="119"/>
      <c r="I333" s="119"/>
      <c r="J333" s="119"/>
      <c r="K333" s="119"/>
      <c r="L333" s="119"/>
      <c r="M333" s="119"/>
      <c r="N333" s="120"/>
      <c r="O333" s="39"/>
      <c r="P333" s="38"/>
      <c r="Q333" s="38"/>
      <c r="S333" s="104"/>
    </row>
    <row r="334" spans="1:19" ht="18.95" customHeight="1">
      <c r="C334" s="117"/>
      <c r="D334" s="118"/>
      <c r="E334" s="118"/>
      <c r="F334" s="117"/>
      <c r="G334" s="118"/>
      <c r="H334" s="119"/>
      <c r="I334" s="119"/>
      <c r="J334" s="119"/>
      <c r="K334" s="119"/>
      <c r="L334" s="119"/>
      <c r="M334" s="119"/>
      <c r="N334" s="120"/>
      <c r="O334" s="39"/>
      <c r="P334" s="38"/>
      <c r="Q334" s="38"/>
      <c r="S334" s="104"/>
    </row>
    <row r="335" spans="1:19" ht="18.95" customHeight="1">
      <c r="C335" s="124"/>
      <c r="D335" s="125"/>
      <c r="E335" s="125"/>
      <c r="F335" s="124"/>
      <c r="G335" s="125"/>
      <c r="H335" s="126"/>
      <c r="I335" s="126"/>
      <c r="J335" s="126"/>
      <c r="K335" s="126"/>
      <c r="L335" s="126"/>
      <c r="M335" s="126"/>
      <c r="N335" s="127"/>
      <c r="O335" s="39"/>
      <c r="P335" s="38"/>
      <c r="Q335" s="38"/>
      <c r="S335" s="104"/>
    </row>
    <row r="336" spans="1:19" ht="18.95" customHeight="1">
      <c r="B336" s="96" t="str">
        <f>C328&amp;C336</f>
        <v>37계</v>
      </c>
      <c r="C336" s="469" t="s">
        <v>145</v>
      </c>
      <c r="D336" s="470"/>
      <c r="E336" s="128"/>
      <c r="F336" s="129"/>
      <c r="G336" s="128"/>
      <c r="H336" s="130"/>
      <c r="I336" s="130"/>
      <c r="J336" s="130"/>
      <c r="K336" s="130"/>
      <c r="L336" s="130"/>
      <c r="M336" s="130"/>
      <c r="N336" s="131"/>
      <c r="O336" s="39"/>
      <c r="P336" s="38"/>
      <c r="Q336" s="38"/>
      <c r="S336" s="104"/>
    </row>
    <row r="337" spans="1:19" ht="18.95" customHeight="1">
      <c r="C337" s="42">
        <f>INT(ROW()/9+1)</f>
        <v>38</v>
      </c>
      <c r="D337" s="108" t="s">
        <v>820</v>
      </c>
      <c r="E337" s="108"/>
      <c r="F337" s="42" t="s">
        <v>120</v>
      </c>
      <c r="G337" s="108"/>
      <c r="H337" s="40"/>
      <c r="I337" s="40"/>
      <c r="J337" s="40"/>
      <c r="K337" s="40"/>
      <c r="L337" s="40"/>
      <c r="M337" s="40"/>
      <c r="N337" s="152"/>
      <c r="O337" s="39"/>
      <c r="P337" s="38"/>
      <c r="Q337" s="38"/>
      <c r="S337" s="104"/>
    </row>
    <row r="338" spans="1:19" ht="18.95" customHeight="1">
      <c r="C338" s="117"/>
      <c r="D338" s="118" t="s">
        <v>423</v>
      </c>
      <c r="E338" s="118" t="s">
        <v>235</v>
      </c>
      <c r="F338" s="117" t="s">
        <v>137</v>
      </c>
      <c r="G338" s="118"/>
      <c r="H338" s="119"/>
      <c r="I338" s="119"/>
      <c r="J338" s="119"/>
      <c r="K338" s="119"/>
      <c r="L338" s="119"/>
      <c r="M338" s="119"/>
      <c r="N338" s="120"/>
      <c r="O338" s="39"/>
      <c r="P338" s="38"/>
      <c r="Q338" s="38"/>
      <c r="S338" s="104"/>
    </row>
    <row r="339" spans="1:19" ht="18.95" customHeight="1">
      <c r="A339" s="95" t="str">
        <f>D339&amp;E339</f>
        <v>접지선 압착단자16mm²</v>
      </c>
      <c r="C339" s="117"/>
      <c r="D339" s="118" t="s">
        <v>820</v>
      </c>
      <c r="E339" s="118" t="s">
        <v>821</v>
      </c>
      <c r="F339" s="117" t="s">
        <v>120</v>
      </c>
      <c r="G339" s="118"/>
      <c r="H339" s="121"/>
      <c r="I339" s="119"/>
      <c r="J339" s="119"/>
      <c r="K339" s="119"/>
      <c r="L339" s="119"/>
      <c r="M339" s="119"/>
      <c r="N339" s="120"/>
      <c r="O339" s="39"/>
      <c r="P339" s="38"/>
      <c r="Q339" s="38"/>
      <c r="S339" s="104"/>
    </row>
    <row r="340" spans="1:19" ht="18.95" customHeight="1">
      <c r="C340" s="117"/>
      <c r="D340" s="25" t="s">
        <v>142</v>
      </c>
      <c r="E340" s="24" t="s">
        <v>157</v>
      </c>
      <c r="F340" s="117" t="s">
        <v>796</v>
      </c>
      <c r="G340" s="122"/>
      <c r="H340" s="119"/>
      <c r="I340" s="119"/>
      <c r="J340" s="119"/>
      <c r="K340" s="119"/>
      <c r="L340" s="119"/>
      <c r="M340" s="119"/>
      <c r="N340" s="120"/>
      <c r="O340" s="39"/>
      <c r="P340" s="38"/>
      <c r="Q340" s="38"/>
      <c r="S340" s="104"/>
    </row>
    <row r="341" spans="1:19" ht="18.95" customHeight="1">
      <c r="C341" s="117"/>
      <c r="D341" s="118"/>
      <c r="E341" s="118"/>
      <c r="F341" s="117"/>
      <c r="G341" s="118"/>
      <c r="H341" s="119"/>
      <c r="I341" s="119"/>
      <c r="J341" s="119"/>
      <c r="K341" s="119"/>
      <c r="L341" s="119"/>
      <c r="M341" s="119"/>
      <c r="N341" s="120"/>
      <c r="O341" s="39"/>
      <c r="P341" s="38"/>
      <c r="Q341" s="38"/>
      <c r="S341" s="104"/>
    </row>
    <row r="342" spans="1:19" ht="18.95" customHeight="1">
      <c r="C342" s="117"/>
      <c r="D342" s="118"/>
      <c r="E342" s="118"/>
      <c r="F342" s="117"/>
      <c r="G342" s="118"/>
      <c r="H342" s="119"/>
      <c r="I342" s="119"/>
      <c r="J342" s="119"/>
      <c r="K342" s="119"/>
      <c r="L342" s="119"/>
      <c r="M342" s="119"/>
      <c r="N342" s="120"/>
      <c r="O342" s="39"/>
      <c r="P342" s="38"/>
      <c r="Q342" s="38"/>
      <c r="S342" s="104"/>
    </row>
    <row r="343" spans="1:19" ht="18.95" customHeight="1">
      <c r="C343" s="117"/>
      <c r="D343" s="118"/>
      <c r="E343" s="118"/>
      <c r="F343" s="117"/>
      <c r="G343" s="118"/>
      <c r="H343" s="119"/>
      <c r="I343" s="119"/>
      <c r="J343" s="119"/>
      <c r="K343" s="119"/>
      <c r="L343" s="119"/>
      <c r="M343" s="119"/>
      <c r="N343" s="120"/>
      <c r="O343" s="39"/>
      <c r="P343" s="38"/>
      <c r="Q343" s="38"/>
      <c r="S343" s="104"/>
    </row>
    <row r="344" spans="1:19" ht="18.95" customHeight="1">
      <c r="C344" s="124"/>
      <c r="D344" s="125"/>
      <c r="E344" s="125"/>
      <c r="F344" s="124"/>
      <c r="G344" s="125"/>
      <c r="H344" s="126"/>
      <c r="I344" s="126"/>
      <c r="J344" s="126"/>
      <c r="K344" s="126"/>
      <c r="L344" s="126"/>
      <c r="M344" s="126"/>
      <c r="N344" s="127"/>
      <c r="O344" s="39"/>
      <c r="P344" s="38"/>
      <c r="Q344" s="38"/>
      <c r="S344" s="104"/>
    </row>
    <row r="345" spans="1:19" ht="18.95" customHeight="1">
      <c r="B345" s="96" t="str">
        <f>C337&amp;C345</f>
        <v>38계</v>
      </c>
      <c r="C345" s="469" t="s">
        <v>145</v>
      </c>
      <c r="D345" s="470"/>
      <c r="E345" s="128"/>
      <c r="F345" s="129"/>
      <c r="G345" s="128"/>
      <c r="H345" s="130"/>
      <c r="I345" s="130"/>
      <c r="J345" s="130"/>
      <c r="K345" s="130"/>
      <c r="L345" s="130"/>
      <c r="M345" s="130"/>
      <c r="N345" s="131"/>
      <c r="O345" s="39"/>
      <c r="P345" s="38"/>
      <c r="Q345" s="38"/>
      <c r="S345" s="104"/>
    </row>
    <row r="346" spans="1:19" s="115" customFormat="1" ht="18.95" customHeight="1">
      <c r="A346" s="106"/>
      <c r="B346" s="96"/>
      <c r="C346" s="20">
        <f>C337+1</f>
        <v>39</v>
      </c>
      <c r="D346" s="19" t="s">
        <v>834</v>
      </c>
      <c r="E346" s="19"/>
      <c r="F346" s="20" t="s">
        <v>777</v>
      </c>
      <c r="G346" s="19"/>
      <c r="H346" s="18"/>
      <c r="I346" s="18"/>
      <c r="J346" s="18"/>
      <c r="K346" s="18"/>
      <c r="L346" s="18"/>
      <c r="M346" s="18"/>
      <c r="N346" s="120"/>
      <c r="O346" s="17"/>
      <c r="P346" s="16"/>
      <c r="Q346" s="16"/>
      <c r="S346" s="116"/>
    </row>
    <row r="347" spans="1:19" ht="18.95" customHeight="1">
      <c r="C347" s="117"/>
      <c r="D347" s="15" t="s">
        <v>768</v>
      </c>
      <c r="E347" s="118"/>
      <c r="F347" s="14" t="s">
        <v>830</v>
      </c>
      <c r="G347" s="118"/>
      <c r="H347" s="119"/>
      <c r="I347" s="119"/>
      <c r="J347" s="119"/>
      <c r="K347" s="119"/>
      <c r="L347" s="119"/>
      <c r="M347" s="119"/>
      <c r="N347" s="120"/>
      <c r="O347" s="39"/>
      <c r="P347" s="38"/>
      <c r="Q347" s="38"/>
      <c r="S347" s="104"/>
    </row>
    <row r="348" spans="1:19" ht="18.95" customHeight="1">
      <c r="A348" s="95" t="str">
        <f>D348&amp;E348</f>
        <v>보통인부</v>
      </c>
      <c r="C348" s="117"/>
      <c r="D348" s="15" t="s">
        <v>138</v>
      </c>
      <c r="E348" s="118"/>
      <c r="F348" s="14" t="s">
        <v>831</v>
      </c>
      <c r="G348" s="118"/>
      <c r="H348" s="119"/>
      <c r="I348" s="119"/>
      <c r="J348" s="119"/>
      <c r="K348" s="119"/>
      <c r="L348" s="119"/>
      <c r="M348" s="119"/>
      <c r="N348" s="120"/>
      <c r="O348" s="39"/>
      <c r="P348" s="38"/>
      <c r="Q348" s="38"/>
      <c r="S348" s="104"/>
    </row>
    <row r="349" spans="1:19" ht="18.95" customHeight="1">
      <c r="A349" s="95" t="str">
        <f>D349&amp;E349</f>
        <v>피뢰침h50*w27</v>
      </c>
      <c r="C349" s="117"/>
      <c r="D349" s="23" t="s">
        <v>835</v>
      </c>
      <c r="E349" s="22" t="s">
        <v>836</v>
      </c>
      <c r="F349" s="14" t="s">
        <v>163</v>
      </c>
      <c r="G349" s="13"/>
      <c r="H349" s="121"/>
      <c r="I349" s="119"/>
      <c r="J349" s="119"/>
      <c r="K349" s="119"/>
      <c r="L349" s="119"/>
      <c r="M349" s="119"/>
      <c r="N349" s="120"/>
      <c r="O349" s="39"/>
      <c r="P349" s="38"/>
      <c r="Q349" s="38"/>
      <c r="S349" s="104"/>
    </row>
    <row r="350" spans="1:19" ht="18.95" customHeight="1">
      <c r="C350" s="117"/>
      <c r="D350" s="12" t="s">
        <v>142</v>
      </c>
      <c r="E350" s="118" t="s">
        <v>143</v>
      </c>
      <c r="F350" s="117" t="s">
        <v>224</v>
      </c>
      <c r="G350" s="118"/>
      <c r="H350" s="119"/>
      <c r="I350" s="119"/>
      <c r="J350" s="119"/>
      <c r="K350" s="119"/>
      <c r="L350" s="119"/>
      <c r="M350" s="119"/>
      <c r="N350" s="120"/>
      <c r="O350" s="39"/>
      <c r="P350" s="38"/>
      <c r="Q350" s="38"/>
      <c r="S350" s="104"/>
    </row>
    <row r="351" spans="1:19" ht="18.95" customHeight="1">
      <c r="C351" s="117"/>
      <c r="D351" s="12"/>
      <c r="E351" s="118"/>
      <c r="F351" s="117"/>
      <c r="G351" s="118"/>
      <c r="H351" s="119"/>
      <c r="I351" s="119"/>
      <c r="J351" s="119"/>
      <c r="K351" s="119"/>
      <c r="L351" s="119"/>
      <c r="M351" s="119"/>
      <c r="N351" s="120"/>
      <c r="O351" s="39"/>
      <c r="P351" s="38"/>
      <c r="Q351" s="38"/>
      <c r="S351" s="104"/>
    </row>
    <row r="352" spans="1:19" ht="18.95" customHeight="1">
      <c r="C352" s="117"/>
      <c r="D352" s="118"/>
      <c r="E352" s="118"/>
      <c r="F352" s="117"/>
      <c r="G352" s="118"/>
      <c r="H352" s="119"/>
      <c r="I352" s="119"/>
      <c r="J352" s="119"/>
      <c r="K352" s="119"/>
      <c r="L352" s="119"/>
      <c r="M352" s="119"/>
      <c r="N352" s="120"/>
      <c r="O352" s="39"/>
      <c r="P352" s="38"/>
      <c r="Q352" s="38"/>
      <c r="S352" s="104"/>
    </row>
    <row r="353" spans="1:19" ht="18.95" customHeight="1">
      <c r="C353" s="117"/>
      <c r="D353" s="118"/>
      <c r="E353" s="118"/>
      <c r="F353" s="117"/>
      <c r="G353" s="118"/>
      <c r="H353" s="119"/>
      <c r="I353" s="119"/>
      <c r="J353" s="119"/>
      <c r="K353" s="119"/>
      <c r="L353" s="119"/>
      <c r="M353" s="119"/>
      <c r="N353" s="120"/>
      <c r="O353" s="39"/>
      <c r="P353" s="38"/>
      <c r="Q353" s="38"/>
      <c r="S353" s="104"/>
    </row>
    <row r="354" spans="1:19" ht="18.95" customHeight="1">
      <c r="B354" s="96" t="str">
        <f>C346&amp;C354</f>
        <v>39계</v>
      </c>
      <c r="C354" s="475" t="s">
        <v>145</v>
      </c>
      <c r="D354" s="476"/>
      <c r="E354" s="118"/>
      <c r="F354" s="117"/>
      <c r="G354" s="118"/>
      <c r="H354" s="119"/>
      <c r="I354" s="119"/>
      <c r="J354" s="119"/>
      <c r="K354" s="119"/>
      <c r="L354" s="119"/>
      <c r="M354" s="119"/>
      <c r="N354" s="120"/>
      <c r="O354" s="39"/>
      <c r="P354" s="38"/>
      <c r="Q354" s="38"/>
      <c r="S354" s="104"/>
    </row>
    <row r="355" spans="1:19" s="115" customFormat="1" ht="18.95" customHeight="1">
      <c r="A355" s="106"/>
      <c r="B355" s="96"/>
      <c r="C355" s="20">
        <f>C346+1</f>
        <v>40</v>
      </c>
      <c r="D355" s="19" t="s">
        <v>829</v>
      </c>
      <c r="E355" s="19" t="str">
        <f>D358&amp;E358</f>
        <v>CCTV 안내판AL2T</v>
      </c>
      <c r="F355" s="20" t="s">
        <v>777</v>
      </c>
      <c r="G355" s="19"/>
      <c r="H355" s="18"/>
      <c r="I355" s="18"/>
      <c r="J355" s="18"/>
      <c r="K355" s="18"/>
      <c r="L355" s="18"/>
      <c r="M355" s="18"/>
      <c r="N355" s="145"/>
      <c r="O355" s="17"/>
      <c r="P355" s="16"/>
      <c r="Q355" s="16"/>
      <c r="S355" s="116"/>
    </row>
    <row r="356" spans="1:19" ht="18.95" customHeight="1">
      <c r="C356" s="117"/>
      <c r="D356" s="15" t="s">
        <v>768</v>
      </c>
      <c r="E356" s="118"/>
      <c r="F356" s="14" t="s">
        <v>830</v>
      </c>
      <c r="G356" s="118"/>
      <c r="H356" s="119"/>
      <c r="I356" s="119"/>
      <c r="J356" s="119"/>
      <c r="K356" s="119"/>
      <c r="L356" s="119"/>
      <c r="M356" s="119"/>
      <c r="N356" s="120"/>
      <c r="O356" s="39"/>
      <c r="P356" s="38"/>
      <c r="Q356" s="38"/>
      <c r="S356" s="104"/>
    </row>
    <row r="357" spans="1:19" ht="18.95" customHeight="1">
      <c r="A357" s="95" t="str">
        <f>D357&amp;E357</f>
        <v>보통인부</v>
      </c>
      <c r="C357" s="117"/>
      <c r="D357" s="15" t="s">
        <v>789</v>
      </c>
      <c r="E357" s="118"/>
      <c r="F357" s="14" t="s">
        <v>830</v>
      </c>
      <c r="G357" s="118"/>
      <c r="H357" s="119"/>
      <c r="I357" s="119"/>
      <c r="J357" s="119"/>
      <c r="K357" s="119"/>
      <c r="L357" s="119"/>
      <c r="M357" s="119"/>
      <c r="N357" s="120"/>
      <c r="O357" s="39"/>
      <c r="P357" s="38"/>
      <c r="Q357" s="38"/>
      <c r="S357" s="104"/>
    </row>
    <row r="358" spans="1:19" ht="18.95" customHeight="1">
      <c r="A358" s="95" t="str">
        <f>D358&amp;E358</f>
        <v>CCTV 안내판AL2T</v>
      </c>
      <c r="C358" s="117"/>
      <c r="D358" s="89" t="s">
        <v>832</v>
      </c>
      <c r="E358" s="90" t="s">
        <v>833</v>
      </c>
      <c r="F358" s="14" t="s">
        <v>777</v>
      </c>
      <c r="G358" s="13"/>
      <c r="H358" s="121"/>
      <c r="I358" s="119"/>
      <c r="J358" s="119"/>
      <c r="K358" s="119"/>
      <c r="L358" s="119"/>
      <c r="M358" s="119"/>
      <c r="N358" s="120"/>
      <c r="O358" s="39"/>
      <c r="P358" s="38"/>
      <c r="Q358" s="38"/>
      <c r="S358" s="104"/>
    </row>
    <row r="359" spans="1:19" ht="18.95" customHeight="1">
      <c r="C359" s="117"/>
      <c r="D359" s="12" t="s">
        <v>142</v>
      </c>
      <c r="E359" s="118" t="s">
        <v>143</v>
      </c>
      <c r="F359" s="117" t="s">
        <v>224</v>
      </c>
      <c r="G359" s="118"/>
      <c r="H359" s="119"/>
      <c r="I359" s="119"/>
      <c r="J359" s="119"/>
      <c r="K359" s="119"/>
      <c r="L359" s="119"/>
      <c r="M359" s="119"/>
      <c r="N359" s="120"/>
      <c r="O359" s="39"/>
      <c r="P359" s="38"/>
      <c r="Q359" s="38"/>
      <c r="S359" s="104"/>
    </row>
    <row r="360" spans="1:19" ht="18.95" customHeight="1">
      <c r="C360" s="117"/>
      <c r="D360" s="118"/>
      <c r="E360" s="118"/>
      <c r="F360" s="117"/>
      <c r="G360" s="118"/>
      <c r="H360" s="119"/>
      <c r="I360" s="119"/>
      <c r="J360" s="119"/>
      <c r="K360" s="119"/>
      <c r="L360" s="119"/>
      <c r="M360" s="119"/>
      <c r="N360" s="120"/>
      <c r="O360" s="39"/>
      <c r="P360" s="38"/>
      <c r="Q360" s="38"/>
      <c r="S360" s="104"/>
    </row>
    <row r="361" spans="1:19" ht="18.95" customHeight="1">
      <c r="C361" s="117"/>
      <c r="D361" s="118"/>
      <c r="E361" s="118"/>
      <c r="F361" s="117"/>
      <c r="G361" s="118"/>
      <c r="H361" s="119"/>
      <c r="I361" s="119"/>
      <c r="J361" s="119"/>
      <c r="K361" s="119"/>
      <c r="L361" s="119"/>
      <c r="M361" s="119"/>
      <c r="N361" s="120"/>
      <c r="O361" s="39"/>
      <c r="P361" s="38"/>
      <c r="Q361" s="38"/>
      <c r="S361" s="104"/>
    </row>
    <row r="362" spans="1:19" ht="18.95" customHeight="1">
      <c r="C362" s="117"/>
      <c r="D362" s="118"/>
      <c r="E362" s="118"/>
      <c r="F362" s="117"/>
      <c r="G362" s="118"/>
      <c r="H362" s="119"/>
      <c r="I362" s="119"/>
      <c r="J362" s="119"/>
      <c r="K362" s="119"/>
      <c r="L362" s="119"/>
      <c r="M362" s="119"/>
      <c r="N362" s="120"/>
      <c r="O362" s="39"/>
      <c r="P362" s="38"/>
      <c r="Q362" s="38"/>
      <c r="S362" s="104"/>
    </row>
    <row r="363" spans="1:19" ht="18.95" customHeight="1">
      <c r="B363" s="96" t="str">
        <f>C355&amp;C363</f>
        <v>40계</v>
      </c>
      <c r="C363" s="475" t="s">
        <v>145</v>
      </c>
      <c r="D363" s="476"/>
      <c r="E363" s="118"/>
      <c r="F363" s="117"/>
      <c r="G363" s="118"/>
      <c r="H363" s="119"/>
      <c r="I363" s="119"/>
      <c r="J363" s="119"/>
      <c r="K363" s="119"/>
      <c r="L363" s="119"/>
      <c r="M363" s="119"/>
      <c r="N363" s="120"/>
      <c r="O363" s="39"/>
      <c r="P363" s="38"/>
      <c r="Q363" s="38"/>
      <c r="S363" s="104"/>
    </row>
    <row r="364" spans="1:19" s="115" customFormat="1" ht="18.95" customHeight="1">
      <c r="A364" s="106"/>
      <c r="B364" s="96"/>
      <c r="C364" s="20">
        <f>C355+1</f>
        <v>41</v>
      </c>
      <c r="D364" s="19" t="s">
        <v>838</v>
      </c>
      <c r="E364" s="19" t="s">
        <v>839</v>
      </c>
      <c r="F364" s="20" t="s">
        <v>840</v>
      </c>
      <c r="G364" s="19"/>
      <c r="H364" s="18"/>
      <c r="I364" s="18"/>
      <c r="J364" s="18"/>
      <c r="K364" s="18"/>
      <c r="L364" s="18"/>
      <c r="M364" s="18"/>
      <c r="N364" s="145"/>
      <c r="O364" s="17"/>
      <c r="P364" s="16"/>
      <c r="Q364" s="16"/>
      <c r="S364" s="116"/>
    </row>
    <row r="365" spans="1:19" ht="18.95" customHeight="1">
      <c r="C365" s="117"/>
      <c r="D365" s="118" t="s">
        <v>318</v>
      </c>
      <c r="E365" s="118"/>
      <c r="F365" s="117" t="s">
        <v>137</v>
      </c>
      <c r="G365" s="118"/>
      <c r="H365" s="119"/>
      <c r="I365" s="119"/>
      <c r="J365" s="119"/>
      <c r="K365" s="119"/>
      <c r="L365" s="119"/>
      <c r="M365" s="119"/>
      <c r="N365" s="120"/>
      <c r="O365" s="39"/>
      <c r="P365" s="38"/>
      <c r="Q365" s="38"/>
      <c r="S365" s="104"/>
    </row>
    <row r="366" spans="1:19" ht="18.95" customHeight="1">
      <c r="A366" s="95" t="str">
        <f>D366&amp;E366</f>
        <v>함체 스티커3방향, WiFi 존 홍보용</v>
      </c>
      <c r="C366" s="117"/>
      <c r="D366" s="32" t="s">
        <v>841</v>
      </c>
      <c r="E366" s="142" t="s">
        <v>842</v>
      </c>
      <c r="F366" s="117" t="s">
        <v>840</v>
      </c>
      <c r="G366" s="118"/>
      <c r="H366" s="121"/>
      <c r="I366" s="119"/>
      <c r="J366" s="119"/>
      <c r="K366" s="119"/>
      <c r="L366" s="119"/>
      <c r="M366" s="119"/>
      <c r="N366" s="120"/>
      <c r="O366" s="39"/>
      <c r="P366" s="38"/>
      <c r="Q366" s="38"/>
      <c r="S366" s="104"/>
    </row>
    <row r="367" spans="1:19" ht="18.95" customHeight="1">
      <c r="A367" s="95" t="str">
        <f>D367&amp;E367</f>
        <v>공구손료노무비의 3%</v>
      </c>
      <c r="C367" s="117"/>
      <c r="D367" s="118" t="s">
        <v>142</v>
      </c>
      <c r="E367" s="118" t="s">
        <v>143</v>
      </c>
      <c r="F367" s="117" t="s">
        <v>224</v>
      </c>
      <c r="G367" s="118"/>
      <c r="H367" s="119"/>
      <c r="I367" s="119"/>
      <c r="J367" s="119"/>
      <c r="K367" s="119"/>
      <c r="L367" s="119"/>
      <c r="M367" s="119"/>
      <c r="N367" s="120"/>
      <c r="O367" s="39"/>
      <c r="P367" s="38"/>
      <c r="Q367" s="38"/>
      <c r="S367" s="104"/>
    </row>
    <row r="368" spans="1:19" ht="18.95" customHeight="1">
      <c r="C368" s="117"/>
      <c r="D368" s="12"/>
      <c r="E368" s="118"/>
      <c r="F368" s="117"/>
      <c r="G368" s="118"/>
      <c r="H368" s="119"/>
      <c r="I368" s="119"/>
      <c r="J368" s="119"/>
      <c r="K368" s="119"/>
      <c r="L368" s="119"/>
      <c r="M368" s="119"/>
      <c r="N368" s="120"/>
      <c r="O368" s="39"/>
      <c r="P368" s="38"/>
      <c r="Q368" s="38"/>
      <c r="S368" s="104"/>
    </row>
    <row r="369" spans="1:19" ht="18.95" customHeight="1">
      <c r="C369" s="117"/>
      <c r="D369" s="118"/>
      <c r="E369" s="118"/>
      <c r="F369" s="117"/>
      <c r="G369" s="118"/>
      <c r="H369" s="119"/>
      <c r="I369" s="119"/>
      <c r="J369" s="119"/>
      <c r="K369" s="119"/>
      <c r="L369" s="119"/>
      <c r="M369" s="119"/>
      <c r="N369" s="120"/>
      <c r="O369" s="39"/>
      <c r="P369" s="38"/>
      <c r="Q369" s="38"/>
      <c r="S369" s="104"/>
    </row>
    <row r="370" spans="1:19" ht="18.95" customHeight="1">
      <c r="C370" s="117"/>
      <c r="D370" s="118"/>
      <c r="E370" s="118"/>
      <c r="F370" s="117"/>
      <c r="G370" s="118"/>
      <c r="H370" s="119"/>
      <c r="I370" s="119"/>
      <c r="J370" s="119"/>
      <c r="K370" s="119"/>
      <c r="L370" s="119"/>
      <c r="M370" s="119"/>
      <c r="N370" s="120"/>
      <c r="O370" s="39"/>
      <c r="P370" s="38"/>
      <c r="Q370" s="38"/>
      <c r="S370" s="104"/>
    </row>
    <row r="371" spans="1:19" ht="18.95" customHeight="1">
      <c r="C371" s="117"/>
      <c r="D371" s="118"/>
      <c r="E371" s="118"/>
      <c r="F371" s="117"/>
      <c r="G371" s="118"/>
      <c r="H371" s="119"/>
      <c r="I371" s="119"/>
      <c r="J371" s="119"/>
      <c r="K371" s="119"/>
      <c r="L371" s="119"/>
      <c r="M371" s="119"/>
      <c r="N371" s="120"/>
      <c r="O371" s="39"/>
      <c r="P371" s="38"/>
      <c r="Q371" s="38"/>
      <c r="S371" s="104"/>
    </row>
    <row r="372" spans="1:19" ht="18.95" customHeight="1">
      <c r="B372" s="96" t="str">
        <f>C364&amp;C372</f>
        <v>41계</v>
      </c>
      <c r="C372" s="475" t="s">
        <v>145</v>
      </c>
      <c r="D372" s="476"/>
      <c r="E372" s="118"/>
      <c r="F372" s="117"/>
      <c r="G372" s="118"/>
      <c r="H372" s="119"/>
      <c r="I372" s="119"/>
      <c r="J372" s="119"/>
      <c r="K372" s="119"/>
      <c r="L372" s="119"/>
      <c r="M372" s="119"/>
      <c r="N372" s="120"/>
      <c r="O372" s="39"/>
      <c r="P372" s="38"/>
      <c r="Q372" s="38"/>
      <c r="S372" s="104"/>
    </row>
    <row r="373" spans="1:19" s="115" customFormat="1" ht="18.95" customHeight="1">
      <c r="A373" s="106"/>
      <c r="B373" s="96"/>
      <c r="C373" s="20">
        <f>C364+1</f>
        <v>42</v>
      </c>
      <c r="D373" s="19" t="s">
        <v>938</v>
      </c>
      <c r="E373" s="19" t="s">
        <v>1002</v>
      </c>
      <c r="F373" s="20" t="s">
        <v>111</v>
      </c>
      <c r="G373" s="19"/>
      <c r="H373" s="18"/>
      <c r="I373" s="18"/>
      <c r="J373" s="18"/>
      <c r="K373" s="18"/>
      <c r="L373" s="18"/>
      <c r="M373" s="18"/>
      <c r="N373" s="120"/>
      <c r="O373" s="17"/>
      <c r="P373" s="16"/>
      <c r="Q373" s="16"/>
      <c r="S373" s="116"/>
    </row>
    <row r="374" spans="1:19" ht="18.95" customHeight="1">
      <c r="C374" s="117"/>
      <c r="D374" s="118" t="s">
        <v>844</v>
      </c>
      <c r="E374" s="118"/>
      <c r="F374" s="117" t="s">
        <v>137</v>
      </c>
      <c r="G374" s="118"/>
      <c r="H374" s="119"/>
      <c r="I374" s="119"/>
      <c r="J374" s="119"/>
      <c r="K374" s="119"/>
      <c r="L374" s="119"/>
      <c r="M374" s="119"/>
      <c r="N374" s="120"/>
      <c r="O374" s="39"/>
      <c r="P374" s="38"/>
      <c r="Q374" s="38"/>
      <c r="S374" s="104"/>
    </row>
    <row r="375" spans="1:19" ht="18.95" customHeight="1">
      <c r="C375" s="117"/>
      <c r="D375" s="118" t="s">
        <v>168</v>
      </c>
      <c r="E375" s="118"/>
      <c r="F375" s="117" t="s">
        <v>137</v>
      </c>
      <c r="G375" s="118"/>
      <c r="H375" s="119"/>
      <c r="I375" s="119"/>
      <c r="J375" s="119"/>
      <c r="K375" s="119"/>
      <c r="L375" s="119"/>
      <c r="M375" s="119"/>
      <c r="N375" s="120"/>
      <c r="O375" s="39"/>
      <c r="P375" s="38"/>
      <c r="Q375" s="38"/>
      <c r="S375" s="104"/>
    </row>
    <row r="376" spans="1:19" ht="18.95" customHeight="1">
      <c r="A376" s="95" t="str">
        <f>D376&amp;E376</f>
        <v>공구손료노무비의 3%</v>
      </c>
      <c r="C376" s="117"/>
      <c r="D376" s="118" t="s">
        <v>142</v>
      </c>
      <c r="E376" s="118" t="s">
        <v>143</v>
      </c>
      <c r="F376" s="117" t="s">
        <v>224</v>
      </c>
      <c r="G376" s="118"/>
      <c r="H376" s="119"/>
      <c r="I376" s="119"/>
      <c r="J376" s="119"/>
      <c r="K376" s="119"/>
      <c r="L376" s="119"/>
      <c r="M376" s="119"/>
      <c r="N376" s="120"/>
      <c r="O376" s="39"/>
      <c r="P376" s="38"/>
      <c r="Q376" s="38"/>
      <c r="S376" s="104"/>
    </row>
    <row r="377" spans="1:19" ht="18.95" customHeight="1">
      <c r="C377" s="117"/>
      <c r="D377" s="118"/>
      <c r="E377" s="118"/>
      <c r="F377" s="117"/>
      <c r="G377" s="118"/>
      <c r="H377" s="119"/>
      <c r="I377" s="119"/>
      <c r="J377" s="119"/>
      <c r="K377" s="119"/>
      <c r="L377" s="119"/>
      <c r="M377" s="119"/>
      <c r="N377" s="120"/>
      <c r="O377" s="39"/>
      <c r="P377" s="38"/>
      <c r="Q377" s="38"/>
      <c r="S377" s="104"/>
    </row>
    <row r="378" spans="1:19" ht="18.95" customHeight="1">
      <c r="C378" s="117"/>
      <c r="D378" s="118"/>
      <c r="E378" s="118"/>
      <c r="F378" s="117"/>
      <c r="G378" s="118"/>
      <c r="H378" s="119"/>
      <c r="I378" s="119"/>
      <c r="J378" s="119"/>
      <c r="K378" s="119"/>
      <c r="L378" s="119"/>
      <c r="M378" s="119"/>
      <c r="N378" s="120"/>
      <c r="O378" s="39"/>
      <c r="P378" s="38"/>
      <c r="Q378" s="38"/>
      <c r="S378" s="104"/>
    </row>
    <row r="379" spans="1:19" ht="18.95" customHeight="1">
      <c r="C379" s="117"/>
      <c r="D379" s="118"/>
      <c r="E379" s="118"/>
      <c r="F379" s="117"/>
      <c r="G379" s="118"/>
      <c r="H379" s="119"/>
      <c r="I379" s="119"/>
      <c r="J379" s="119"/>
      <c r="K379" s="119"/>
      <c r="L379" s="119"/>
      <c r="M379" s="119"/>
      <c r="N379" s="120"/>
      <c r="O379" s="39"/>
      <c r="P379" s="38"/>
      <c r="Q379" s="38"/>
      <c r="S379" s="104"/>
    </row>
    <row r="380" spans="1:19" ht="18.95" customHeight="1">
      <c r="C380" s="117"/>
      <c r="D380" s="118"/>
      <c r="E380" s="118"/>
      <c r="F380" s="117"/>
      <c r="G380" s="118"/>
      <c r="H380" s="119"/>
      <c r="I380" s="119"/>
      <c r="J380" s="119"/>
      <c r="K380" s="119"/>
      <c r="L380" s="119"/>
      <c r="M380" s="119"/>
      <c r="N380" s="120"/>
      <c r="O380" s="39"/>
      <c r="P380" s="38"/>
      <c r="Q380" s="38"/>
      <c r="S380" s="104"/>
    </row>
    <row r="381" spans="1:19" ht="18.95" customHeight="1">
      <c r="B381" s="96" t="str">
        <f>C373&amp;C381</f>
        <v>42계</v>
      </c>
      <c r="C381" s="475" t="s">
        <v>145</v>
      </c>
      <c r="D381" s="476"/>
      <c r="E381" s="118"/>
      <c r="F381" s="117"/>
      <c r="G381" s="118"/>
      <c r="H381" s="119"/>
      <c r="I381" s="119"/>
      <c r="J381" s="119"/>
      <c r="K381" s="119"/>
      <c r="L381" s="119"/>
      <c r="M381" s="119"/>
      <c r="N381" s="120"/>
      <c r="O381" s="39"/>
      <c r="P381" s="38"/>
      <c r="Q381" s="38"/>
      <c r="S381" s="104"/>
    </row>
    <row r="382" spans="1:19" s="115" customFormat="1" ht="18.95" customHeight="1">
      <c r="A382" s="106"/>
      <c r="B382" s="96"/>
      <c r="C382" s="20">
        <f>C373+1</f>
        <v>43</v>
      </c>
      <c r="D382" s="19" t="s">
        <v>938</v>
      </c>
      <c r="E382" s="19" t="s">
        <v>1001</v>
      </c>
      <c r="F382" s="20" t="s">
        <v>111</v>
      </c>
      <c r="G382" s="19"/>
      <c r="H382" s="18"/>
      <c r="I382" s="18"/>
      <c r="J382" s="18"/>
      <c r="K382" s="18"/>
      <c r="L382" s="18"/>
      <c r="M382" s="18"/>
      <c r="N382" s="120"/>
      <c r="O382" s="17"/>
      <c r="P382" s="16"/>
      <c r="Q382" s="16"/>
      <c r="S382" s="116"/>
    </row>
    <row r="383" spans="1:19" ht="18.95" customHeight="1">
      <c r="C383" s="117"/>
      <c r="D383" s="118" t="s">
        <v>844</v>
      </c>
      <c r="E383" s="118"/>
      <c r="F383" s="117" t="s">
        <v>137</v>
      </c>
      <c r="G383" s="118"/>
      <c r="H383" s="119"/>
      <c r="I383" s="119"/>
      <c r="J383" s="119"/>
      <c r="K383" s="119"/>
      <c r="L383" s="119"/>
      <c r="M383" s="119"/>
      <c r="N383" s="120"/>
      <c r="O383" s="39"/>
      <c r="P383" s="38"/>
      <c r="Q383" s="38"/>
      <c r="S383" s="104"/>
    </row>
    <row r="384" spans="1:19" ht="18.95" customHeight="1">
      <c r="C384" s="117"/>
      <c r="D384" s="118" t="s">
        <v>168</v>
      </c>
      <c r="E384" s="118"/>
      <c r="F384" s="117" t="s">
        <v>137</v>
      </c>
      <c r="G384" s="118"/>
      <c r="H384" s="119"/>
      <c r="I384" s="119"/>
      <c r="J384" s="119"/>
      <c r="K384" s="119"/>
      <c r="L384" s="119"/>
      <c r="M384" s="119"/>
      <c r="N384" s="120"/>
      <c r="O384" s="39"/>
      <c r="P384" s="38"/>
      <c r="Q384" s="38"/>
      <c r="S384" s="104"/>
    </row>
    <row r="385" spans="1:19" ht="18.95" customHeight="1">
      <c r="A385" s="95" t="str">
        <f>D385&amp;E385</f>
        <v>무선AP실내형, DVW-624i</v>
      </c>
      <c r="C385" s="117"/>
      <c r="D385" s="87" t="s">
        <v>965</v>
      </c>
      <c r="E385" s="87" t="s">
        <v>966</v>
      </c>
      <c r="F385" s="117" t="s">
        <v>111</v>
      </c>
      <c r="G385" s="118"/>
      <c r="H385" s="121"/>
      <c r="I385" s="119"/>
      <c r="J385" s="119"/>
      <c r="K385" s="119"/>
      <c r="L385" s="119"/>
      <c r="M385" s="119"/>
      <c r="N385" s="120"/>
      <c r="O385" s="39"/>
      <c r="P385" s="38"/>
      <c r="Q385" s="38"/>
      <c r="S385" s="104"/>
    </row>
    <row r="386" spans="1:19" ht="18.95" customHeight="1">
      <c r="A386" s="95" t="str">
        <f>D386&amp;E386</f>
        <v>공구손료노무비의 3%</v>
      </c>
      <c r="C386" s="117"/>
      <c r="D386" s="118" t="s">
        <v>142</v>
      </c>
      <c r="E386" s="118" t="s">
        <v>143</v>
      </c>
      <c r="F386" s="117" t="s">
        <v>224</v>
      </c>
      <c r="G386" s="118"/>
      <c r="H386" s="119"/>
      <c r="I386" s="119"/>
      <c r="J386" s="119"/>
      <c r="K386" s="119"/>
      <c r="L386" s="119"/>
      <c r="M386" s="119"/>
      <c r="N386" s="120"/>
      <c r="O386" s="39"/>
      <c r="P386" s="38"/>
      <c r="Q386" s="38"/>
      <c r="S386" s="104"/>
    </row>
    <row r="387" spans="1:19" ht="18.95" customHeight="1">
      <c r="C387" s="117"/>
      <c r="D387" s="118"/>
      <c r="E387" s="118"/>
      <c r="F387" s="117"/>
      <c r="G387" s="118"/>
      <c r="H387" s="119"/>
      <c r="I387" s="119"/>
      <c r="J387" s="119"/>
      <c r="K387" s="119"/>
      <c r="L387" s="119"/>
      <c r="M387" s="119"/>
      <c r="N387" s="120"/>
      <c r="O387" s="39"/>
      <c r="P387" s="38"/>
      <c r="Q387" s="38"/>
      <c r="S387" s="104"/>
    </row>
    <row r="388" spans="1:19" ht="18.95" customHeight="1">
      <c r="C388" s="117"/>
      <c r="D388" s="118"/>
      <c r="E388" s="118"/>
      <c r="F388" s="117"/>
      <c r="G388" s="118"/>
      <c r="H388" s="119"/>
      <c r="I388" s="119"/>
      <c r="J388" s="119"/>
      <c r="K388" s="119"/>
      <c r="L388" s="119"/>
      <c r="M388" s="119"/>
      <c r="N388" s="120"/>
      <c r="O388" s="39"/>
      <c r="P388" s="38"/>
      <c r="Q388" s="38"/>
      <c r="S388" s="104"/>
    </row>
    <row r="389" spans="1:19" ht="18.95" customHeight="1">
      <c r="C389" s="117"/>
      <c r="D389" s="118"/>
      <c r="E389" s="118"/>
      <c r="F389" s="117"/>
      <c r="G389" s="118"/>
      <c r="H389" s="119"/>
      <c r="I389" s="119"/>
      <c r="J389" s="119"/>
      <c r="K389" s="119"/>
      <c r="L389" s="119"/>
      <c r="M389" s="119"/>
      <c r="N389" s="120"/>
      <c r="O389" s="39"/>
      <c r="P389" s="38"/>
      <c r="Q389" s="38"/>
      <c r="S389" s="104"/>
    </row>
    <row r="390" spans="1:19" ht="18.95" customHeight="1">
      <c r="B390" s="96" t="str">
        <f>C382&amp;C390</f>
        <v>43계</v>
      </c>
      <c r="C390" s="475" t="s">
        <v>145</v>
      </c>
      <c r="D390" s="476"/>
      <c r="E390" s="118"/>
      <c r="F390" s="117"/>
      <c r="G390" s="118"/>
      <c r="H390" s="119"/>
      <c r="I390" s="119"/>
      <c r="J390" s="119"/>
      <c r="K390" s="119"/>
      <c r="L390" s="119"/>
      <c r="M390" s="119"/>
      <c r="N390" s="120"/>
      <c r="O390" s="39"/>
      <c r="P390" s="38"/>
      <c r="Q390" s="38"/>
      <c r="S390" s="104"/>
    </row>
    <row r="391" spans="1:19" s="115" customFormat="1" ht="18.95" customHeight="1">
      <c r="A391" s="106"/>
      <c r="B391" s="96"/>
      <c r="C391" s="20">
        <f>C382+1</f>
        <v>44</v>
      </c>
      <c r="D391" s="19" t="s">
        <v>843</v>
      </c>
      <c r="E391" s="19" t="s">
        <v>847</v>
      </c>
      <c r="F391" s="20" t="s">
        <v>767</v>
      </c>
      <c r="G391" s="19"/>
      <c r="H391" s="18"/>
      <c r="I391" s="18"/>
      <c r="J391" s="18"/>
      <c r="K391" s="18"/>
      <c r="L391" s="18"/>
      <c r="M391" s="18"/>
      <c r="N391" s="120"/>
      <c r="O391" s="17"/>
      <c r="P391" s="16"/>
      <c r="Q391" s="16"/>
      <c r="S391" s="116"/>
    </row>
    <row r="392" spans="1:19" ht="18.95" customHeight="1">
      <c r="C392" s="117"/>
      <c r="D392" s="118" t="s">
        <v>844</v>
      </c>
      <c r="E392" s="118"/>
      <c r="F392" s="117" t="s">
        <v>137</v>
      </c>
      <c r="G392" s="118"/>
      <c r="H392" s="119"/>
      <c r="I392" s="119"/>
      <c r="J392" s="119"/>
      <c r="K392" s="119"/>
      <c r="L392" s="119"/>
      <c r="M392" s="119"/>
      <c r="N392" s="120"/>
      <c r="O392" s="39"/>
      <c r="P392" s="38"/>
      <c r="Q392" s="38"/>
      <c r="S392" s="104"/>
    </row>
    <row r="393" spans="1:19" ht="18.95" customHeight="1">
      <c r="C393" s="117"/>
      <c r="D393" s="118" t="s">
        <v>845</v>
      </c>
      <c r="E393" s="118"/>
      <c r="F393" s="117" t="s">
        <v>137</v>
      </c>
      <c r="G393" s="118"/>
      <c r="H393" s="119"/>
      <c r="I393" s="119"/>
      <c r="J393" s="119"/>
      <c r="K393" s="119"/>
      <c r="L393" s="119"/>
      <c r="M393" s="119"/>
      <c r="N393" s="120"/>
      <c r="O393" s="39"/>
      <c r="P393" s="38"/>
      <c r="Q393" s="38"/>
      <c r="S393" s="104"/>
    </row>
    <row r="394" spans="1:19" ht="18.95" customHeight="1">
      <c r="C394" s="117"/>
      <c r="D394" s="118" t="s">
        <v>846</v>
      </c>
      <c r="E394" s="118"/>
      <c r="F394" s="117" t="s">
        <v>137</v>
      </c>
      <c r="G394" s="118"/>
      <c r="H394" s="119"/>
      <c r="I394" s="119"/>
      <c r="J394" s="119"/>
      <c r="K394" s="119"/>
      <c r="L394" s="119"/>
      <c r="M394" s="119"/>
      <c r="N394" s="120"/>
      <c r="O394" s="39"/>
      <c r="P394" s="38"/>
      <c r="Q394" s="38"/>
      <c r="S394" s="104"/>
    </row>
    <row r="395" spans="1:19" ht="18.95" customHeight="1">
      <c r="A395" s="95" t="str">
        <f>D395&amp;E395</f>
        <v>공구손료노무비의 3%</v>
      </c>
      <c r="C395" s="117"/>
      <c r="D395" s="118" t="s">
        <v>142</v>
      </c>
      <c r="E395" s="118" t="s">
        <v>143</v>
      </c>
      <c r="F395" s="117" t="s">
        <v>224</v>
      </c>
      <c r="G395" s="118"/>
      <c r="H395" s="119"/>
      <c r="I395" s="119"/>
      <c r="J395" s="119"/>
      <c r="K395" s="119"/>
      <c r="L395" s="119"/>
      <c r="M395" s="119"/>
      <c r="N395" s="120"/>
      <c r="O395" s="39"/>
      <c r="P395" s="38"/>
      <c r="Q395" s="38"/>
      <c r="S395" s="104"/>
    </row>
    <row r="396" spans="1:19" ht="18.95" customHeight="1">
      <c r="C396" s="117"/>
      <c r="D396" s="118"/>
      <c r="E396" s="118"/>
      <c r="F396" s="117"/>
      <c r="G396" s="118"/>
      <c r="H396" s="119"/>
      <c r="I396" s="119"/>
      <c r="J396" s="119"/>
      <c r="K396" s="119"/>
      <c r="L396" s="119"/>
      <c r="M396" s="119"/>
      <c r="N396" s="120"/>
      <c r="O396" s="39"/>
      <c r="P396" s="38"/>
      <c r="Q396" s="38"/>
      <c r="S396" s="104"/>
    </row>
    <row r="397" spans="1:19" ht="18.95" customHeight="1">
      <c r="C397" s="117"/>
      <c r="D397" s="118"/>
      <c r="E397" s="118"/>
      <c r="F397" s="117"/>
      <c r="G397" s="118"/>
      <c r="H397" s="119"/>
      <c r="I397" s="119"/>
      <c r="J397" s="119"/>
      <c r="K397" s="119"/>
      <c r="L397" s="119"/>
      <c r="M397" s="119"/>
      <c r="N397" s="120"/>
      <c r="O397" s="39"/>
      <c r="P397" s="38"/>
      <c r="Q397" s="38"/>
      <c r="S397" s="104"/>
    </row>
    <row r="398" spans="1:19" ht="18.95" customHeight="1">
      <c r="C398" s="117"/>
      <c r="D398" s="118"/>
      <c r="E398" s="118"/>
      <c r="F398" s="117"/>
      <c r="G398" s="118"/>
      <c r="H398" s="119"/>
      <c r="I398" s="119"/>
      <c r="J398" s="119"/>
      <c r="K398" s="119"/>
      <c r="L398" s="119"/>
      <c r="M398" s="119"/>
      <c r="N398" s="120"/>
      <c r="O398" s="39"/>
      <c r="P398" s="38"/>
      <c r="Q398" s="38"/>
      <c r="S398" s="104"/>
    </row>
    <row r="399" spans="1:19" ht="18.95" customHeight="1">
      <c r="B399" s="96" t="str">
        <f>C391&amp;C399</f>
        <v>44계</v>
      </c>
      <c r="C399" s="475" t="s">
        <v>145</v>
      </c>
      <c r="D399" s="476"/>
      <c r="E399" s="118"/>
      <c r="F399" s="117"/>
      <c r="G399" s="118"/>
      <c r="H399" s="119"/>
      <c r="I399" s="119"/>
      <c r="J399" s="119"/>
      <c r="K399" s="119"/>
      <c r="L399" s="119"/>
      <c r="M399" s="119"/>
      <c r="N399" s="120"/>
      <c r="O399" s="39"/>
      <c r="P399" s="38"/>
      <c r="Q399" s="38"/>
      <c r="S399" s="104"/>
    </row>
    <row r="400" spans="1:19" s="115" customFormat="1" ht="18.95" customHeight="1">
      <c r="A400" s="106"/>
      <c r="B400" s="96"/>
      <c r="C400" s="20">
        <f>C391+1</f>
        <v>45</v>
      </c>
      <c r="D400" s="19" t="s">
        <v>843</v>
      </c>
      <c r="E400" s="19" t="s">
        <v>765</v>
      </c>
      <c r="F400" s="20" t="s">
        <v>767</v>
      </c>
      <c r="G400" s="19"/>
      <c r="H400" s="18"/>
      <c r="I400" s="18"/>
      <c r="J400" s="18"/>
      <c r="K400" s="18"/>
      <c r="L400" s="18"/>
      <c r="M400" s="18"/>
      <c r="N400" s="120"/>
      <c r="O400" s="17"/>
      <c r="P400" s="16"/>
      <c r="Q400" s="16"/>
      <c r="S400" s="116"/>
    </row>
    <row r="401" spans="1:19" ht="18.95" customHeight="1">
      <c r="C401" s="117"/>
      <c r="D401" s="118" t="s">
        <v>844</v>
      </c>
      <c r="E401" s="118"/>
      <c r="F401" s="117" t="s">
        <v>137</v>
      </c>
      <c r="G401" s="118"/>
      <c r="H401" s="119"/>
      <c r="I401" s="119"/>
      <c r="J401" s="119"/>
      <c r="K401" s="119"/>
      <c r="L401" s="119"/>
      <c r="M401" s="119"/>
      <c r="N401" s="120"/>
      <c r="O401" s="39"/>
      <c r="P401" s="38"/>
      <c r="Q401" s="38"/>
      <c r="S401" s="104"/>
    </row>
    <row r="402" spans="1:19" ht="18.95" customHeight="1">
      <c r="C402" s="117"/>
      <c r="D402" s="118" t="s">
        <v>845</v>
      </c>
      <c r="E402" s="118"/>
      <c r="F402" s="117" t="s">
        <v>137</v>
      </c>
      <c r="G402" s="118"/>
      <c r="H402" s="119"/>
      <c r="I402" s="119"/>
      <c r="J402" s="119"/>
      <c r="K402" s="119"/>
      <c r="L402" s="119"/>
      <c r="M402" s="119"/>
      <c r="N402" s="120"/>
      <c r="O402" s="39"/>
      <c r="P402" s="38"/>
      <c r="Q402" s="38"/>
      <c r="S402" s="104"/>
    </row>
    <row r="403" spans="1:19" ht="18.95" customHeight="1">
      <c r="C403" s="117"/>
      <c r="D403" s="118" t="s">
        <v>846</v>
      </c>
      <c r="E403" s="118"/>
      <c r="F403" s="117" t="s">
        <v>137</v>
      </c>
      <c r="G403" s="118"/>
      <c r="H403" s="119"/>
      <c r="I403" s="119"/>
      <c r="J403" s="119"/>
      <c r="K403" s="119"/>
      <c r="L403" s="119"/>
      <c r="M403" s="119"/>
      <c r="N403" s="120"/>
      <c r="O403" s="39"/>
      <c r="P403" s="38"/>
      <c r="Q403" s="38"/>
      <c r="S403" s="104"/>
    </row>
    <row r="404" spans="1:19" ht="18.95" customHeight="1">
      <c r="A404" s="95" t="str">
        <f>D404&amp;E404</f>
        <v>공구손료노무비의 3%</v>
      </c>
      <c r="C404" s="117"/>
      <c r="D404" s="118" t="s">
        <v>142</v>
      </c>
      <c r="E404" s="118" t="s">
        <v>143</v>
      </c>
      <c r="F404" s="117" t="s">
        <v>224</v>
      </c>
      <c r="G404" s="118"/>
      <c r="H404" s="119"/>
      <c r="I404" s="119"/>
      <c r="J404" s="119"/>
      <c r="K404" s="119"/>
      <c r="L404" s="119"/>
      <c r="M404" s="119"/>
      <c r="N404" s="120"/>
      <c r="O404" s="39"/>
      <c r="P404" s="38"/>
      <c r="Q404" s="38"/>
      <c r="S404" s="104"/>
    </row>
    <row r="405" spans="1:19" ht="18.95" customHeight="1">
      <c r="C405" s="117"/>
      <c r="D405" s="118"/>
      <c r="E405" s="118"/>
      <c r="F405" s="117"/>
      <c r="G405" s="118"/>
      <c r="H405" s="119"/>
      <c r="I405" s="119"/>
      <c r="J405" s="119"/>
      <c r="K405" s="119"/>
      <c r="L405" s="119"/>
      <c r="M405" s="119"/>
      <c r="N405" s="120"/>
      <c r="O405" s="39"/>
      <c r="P405" s="38"/>
      <c r="Q405" s="38"/>
      <c r="S405" s="104"/>
    </row>
    <row r="406" spans="1:19" ht="18.95" customHeight="1">
      <c r="C406" s="117"/>
      <c r="D406" s="118"/>
      <c r="E406" s="118"/>
      <c r="F406" s="117"/>
      <c r="G406" s="118"/>
      <c r="H406" s="119"/>
      <c r="I406" s="119"/>
      <c r="J406" s="119"/>
      <c r="K406" s="119"/>
      <c r="L406" s="119"/>
      <c r="M406" s="119"/>
      <c r="N406" s="120"/>
      <c r="O406" s="39"/>
      <c r="P406" s="38"/>
      <c r="Q406" s="38"/>
      <c r="S406" s="104"/>
    </row>
    <row r="407" spans="1:19" ht="18.95" customHeight="1">
      <c r="C407" s="117"/>
      <c r="D407" s="118"/>
      <c r="E407" s="118"/>
      <c r="F407" s="117"/>
      <c r="G407" s="118"/>
      <c r="H407" s="119"/>
      <c r="I407" s="119"/>
      <c r="J407" s="119"/>
      <c r="K407" s="119"/>
      <c r="L407" s="119"/>
      <c r="M407" s="119"/>
      <c r="N407" s="120"/>
      <c r="O407" s="39"/>
      <c r="P407" s="38"/>
      <c r="Q407" s="38"/>
      <c r="S407" s="104"/>
    </row>
    <row r="408" spans="1:19" ht="18.95" customHeight="1">
      <c r="B408" s="96" t="str">
        <f>C400&amp;C408</f>
        <v>45계</v>
      </c>
      <c r="C408" s="475" t="s">
        <v>145</v>
      </c>
      <c r="D408" s="476"/>
      <c r="E408" s="118"/>
      <c r="F408" s="117"/>
      <c r="G408" s="118"/>
      <c r="H408" s="119"/>
      <c r="I408" s="119"/>
      <c r="J408" s="119"/>
      <c r="K408" s="119"/>
      <c r="L408" s="119"/>
      <c r="M408" s="119"/>
      <c r="N408" s="120"/>
      <c r="O408" s="39"/>
      <c r="P408" s="38"/>
      <c r="Q408" s="38"/>
      <c r="S408" s="104"/>
    </row>
    <row r="409" spans="1:19" ht="18.95" customHeight="1">
      <c r="C409" s="42">
        <f>INT(ROW()/9+1)</f>
        <v>46</v>
      </c>
      <c r="D409" s="108" t="s">
        <v>851</v>
      </c>
      <c r="E409" s="108" t="s">
        <v>852</v>
      </c>
      <c r="F409" s="42" t="s">
        <v>828</v>
      </c>
      <c r="G409" s="108"/>
      <c r="H409" s="40"/>
      <c r="I409" s="40"/>
      <c r="J409" s="40"/>
      <c r="K409" s="40"/>
      <c r="L409" s="40"/>
      <c r="M409" s="40"/>
      <c r="N409" s="21"/>
      <c r="O409" s="39"/>
      <c r="P409" s="38"/>
      <c r="Q409" s="38"/>
      <c r="S409" s="104"/>
    </row>
    <row r="410" spans="1:19" ht="18.95" customHeight="1">
      <c r="C410" s="117"/>
      <c r="D410" s="118" t="s">
        <v>773</v>
      </c>
      <c r="E410" s="118"/>
      <c r="F410" s="117" t="s">
        <v>137</v>
      </c>
      <c r="G410" s="118"/>
      <c r="H410" s="119"/>
      <c r="I410" s="119"/>
      <c r="J410" s="119"/>
      <c r="K410" s="119"/>
      <c r="L410" s="119"/>
      <c r="M410" s="119"/>
      <c r="N410" s="120"/>
      <c r="O410" s="39"/>
      <c r="P410" s="38"/>
      <c r="Q410" s="38"/>
      <c r="S410" s="104"/>
    </row>
    <row r="411" spans="1:19" ht="18.95" customHeight="1">
      <c r="C411" s="117"/>
      <c r="D411" s="118" t="s">
        <v>789</v>
      </c>
      <c r="E411" s="118"/>
      <c r="F411" s="117" t="s">
        <v>830</v>
      </c>
      <c r="G411" s="118"/>
      <c r="H411" s="119"/>
      <c r="I411" s="119"/>
      <c r="J411" s="119"/>
      <c r="K411" s="119"/>
      <c r="L411" s="119"/>
      <c r="M411" s="119"/>
      <c r="N411" s="120"/>
      <c r="O411" s="39"/>
      <c r="P411" s="38"/>
      <c r="Q411" s="38"/>
      <c r="S411" s="104"/>
    </row>
    <row r="412" spans="1:19" ht="18.95" customHeight="1">
      <c r="A412" s="95" t="str">
        <f>D412&amp;E412</f>
        <v>플렉시블 가요전선관28mm</v>
      </c>
      <c r="C412" s="117"/>
      <c r="D412" s="118" t="s">
        <v>850</v>
      </c>
      <c r="E412" s="118" t="s">
        <v>858</v>
      </c>
      <c r="F412" s="117" t="s">
        <v>763</v>
      </c>
      <c r="G412" s="118"/>
      <c r="H412" s="121"/>
      <c r="I412" s="119"/>
      <c r="J412" s="119"/>
      <c r="K412" s="119"/>
      <c r="L412" s="119"/>
      <c r="M412" s="119"/>
      <c r="N412" s="120"/>
      <c r="O412" s="39"/>
      <c r="P412" s="38"/>
      <c r="Q412" s="38"/>
      <c r="S412" s="104"/>
    </row>
    <row r="413" spans="1:19" ht="18.95" customHeight="1">
      <c r="C413" s="117"/>
      <c r="D413" s="25" t="s">
        <v>142</v>
      </c>
      <c r="E413" s="24" t="s">
        <v>157</v>
      </c>
      <c r="F413" s="117" t="s">
        <v>796</v>
      </c>
      <c r="G413" s="122"/>
      <c r="H413" s="119"/>
      <c r="I413" s="119"/>
      <c r="J413" s="119"/>
      <c r="K413" s="119"/>
      <c r="L413" s="119"/>
      <c r="M413" s="119"/>
      <c r="N413" s="120"/>
      <c r="O413" s="39"/>
      <c r="P413" s="38"/>
      <c r="Q413" s="38"/>
      <c r="S413" s="104"/>
    </row>
    <row r="414" spans="1:19" ht="18.95" customHeight="1">
      <c r="C414" s="117"/>
      <c r="D414" s="118" t="s">
        <v>853</v>
      </c>
      <c r="E414" s="118" t="s">
        <v>854</v>
      </c>
      <c r="F414" s="117" t="s">
        <v>796</v>
      </c>
      <c r="G414" s="122"/>
      <c r="H414" s="119"/>
      <c r="I414" s="119"/>
      <c r="J414" s="119"/>
      <c r="K414" s="119"/>
      <c r="L414" s="119"/>
      <c r="M414" s="119"/>
      <c r="N414" s="120"/>
      <c r="O414" s="39"/>
      <c r="P414" s="38"/>
      <c r="Q414" s="38"/>
      <c r="S414" s="104"/>
    </row>
    <row r="415" spans="1:19" ht="18.95" customHeight="1">
      <c r="C415" s="117"/>
      <c r="D415" s="118"/>
      <c r="E415" s="118"/>
      <c r="F415" s="117"/>
      <c r="G415" s="118"/>
      <c r="H415" s="119"/>
      <c r="I415" s="119"/>
      <c r="J415" s="119"/>
      <c r="K415" s="119"/>
      <c r="L415" s="119"/>
      <c r="M415" s="119"/>
      <c r="N415" s="120"/>
      <c r="O415" s="39"/>
      <c r="P415" s="38"/>
      <c r="Q415" s="38"/>
      <c r="S415" s="104"/>
    </row>
    <row r="416" spans="1:19" ht="18.95" customHeight="1">
      <c r="C416" s="124"/>
      <c r="D416" s="125"/>
      <c r="E416" s="125"/>
      <c r="F416" s="124"/>
      <c r="G416" s="125"/>
      <c r="H416" s="126"/>
      <c r="I416" s="126"/>
      <c r="J416" s="126"/>
      <c r="K416" s="126"/>
      <c r="L416" s="126"/>
      <c r="M416" s="126"/>
      <c r="N416" s="127"/>
      <c r="O416" s="39"/>
      <c r="P416" s="38"/>
      <c r="Q416" s="38"/>
      <c r="S416" s="104"/>
    </row>
    <row r="417" spans="1:19" ht="18.95" customHeight="1">
      <c r="B417" s="96" t="str">
        <f>C409&amp;C417</f>
        <v>46계</v>
      </c>
      <c r="C417" s="469" t="s">
        <v>145</v>
      </c>
      <c r="D417" s="470"/>
      <c r="E417" s="128"/>
      <c r="F417" s="129"/>
      <c r="G417" s="128"/>
      <c r="H417" s="130"/>
      <c r="I417" s="130"/>
      <c r="J417" s="130"/>
      <c r="K417" s="130"/>
      <c r="L417" s="130"/>
      <c r="M417" s="130"/>
      <c r="N417" s="131"/>
      <c r="O417" s="39"/>
      <c r="P417" s="38"/>
      <c r="Q417" s="38"/>
      <c r="S417" s="104"/>
    </row>
    <row r="418" spans="1:19" ht="18.95" customHeight="1">
      <c r="C418" s="42">
        <f>INT(ROW()/9+1)</f>
        <v>47</v>
      </c>
      <c r="D418" s="108" t="s">
        <v>851</v>
      </c>
      <c r="E418" s="108" t="s">
        <v>855</v>
      </c>
      <c r="F418" s="42" t="s">
        <v>828</v>
      </c>
      <c r="G418" s="108"/>
      <c r="H418" s="40"/>
      <c r="I418" s="40"/>
      <c r="J418" s="40"/>
      <c r="K418" s="40"/>
      <c r="L418" s="40"/>
      <c r="M418" s="40"/>
      <c r="N418" s="21"/>
      <c r="O418" s="39"/>
      <c r="P418" s="38"/>
      <c r="Q418" s="38"/>
      <c r="S418" s="104"/>
    </row>
    <row r="419" spans="1:19" ht="18.95" customHeight="1">
      <c r="C419" s="117"/>
      <c r="D419" s="118" t="s">
        <v>773</v>
      </c>
      <c r="E419" s="118"/>
      <c r="F419" s="117" t="s">
        <v>137</v>
      </c>
      <c r="G419" s="118"/>
      <c r="H419" s="119"/>
      <c r="I419" s="119"/>
      <c r="J419" s="119"/>
      <c r="K419" s="119"/>
      <c r="L419" s="119"/>
      <c r="M419" s="119"/>
      <c r="N419" s="120"/>
      <c r="O419" s="39"/>
      <c r="P419" s="38"/>
      <c r="Q419" s="38"/>
      <c r="S419" s="104"/>
    </row>
    <row r="420" spans="1:19" ht="18.95" customHeight="1">
      <c r="C420" s="117"/>
      <c r="D420" s="118" t="s">
        <v>789</v>
      </c>
      <c r="E420" s="118"/>
      <c r="F420" s="117" t="s">
        <v>830</v>
      </c>
      <c r="G420" s="118"/>
      <c r="H420" s="121"/>
      <c r="I420" s="119"/>
      <c r="J420" s="119"/>
      <c r="K420" s="119"/>
      <c r="L420" s="119"/>
      <c r="M420" s="119"/>
      <c r="N420" s="120"/>
      <c r="O420" s="39"/>
      <c r="P420" s="38"/>
      <c r="Q420" s="38"/>
      <c r="S420" s="104"/>
    </row>
    <row r="421" spans="1:19" ht="18.95" customHeight="1">
      <c r="A421" s="95" t="str">
        <f>D421&amp;E421</f>
        <v>CD-PPE 36mm</v>
      </c>
      <c r="C421" s="117"/>
      <c r="D421" s="118" t="s">
        <v>856</v>
      </c>
      <c r="E421" s="118" t="s">
        <v>857</v>
      </c>
      <c r="F421" s="117" t="s">
        <v>763</v>
      </c>
      <c r="G421" s="118"/>
      <c r="H421" s="121"/>
      <c r="I421" s="119"/>
      <c r="J421" s="119"/>
      <c r="K421" s="119"/>
      <c r="L421" s="119"/>
      <c r="M421" s="119"/>
      <c r="N421" s="120"/>
      <c r="O421" s="39"/>
      <c r="P421" s="38"/>
      <c r="Q421" s="38"/>
      <c r="S421" s="104"/>
    </row>
    <row r="422" spans="1:19" ht="18.95" customHeight="1">
      <c r="C422" s="117"/>
      <c r="D422" s="25" t="s">
        <v>142</v>
      </c>
      <c r="E422" s="24" t="s">
        <v>157</v>
      </c>
      <c r="F422" s="117" t="s">
        <v>796</v>
      </c>
      <c r="G422" s="122"/>
      <c r="H422" s="119"/>
      <c r="I422" s="119"/>
      <c r="J422" s="119"/>
      <c r="K422" s="119"/>
      <c r="L422" s="119"/>
      <c r="M422" s="119"/>
      <c r="N422" s="120"/>
      <c r="O422" s="39"/>
      <c r="P422" s="38"/>
      <c r="Q422" s="38"/>
      <c r="S422" s="104"/>
    </row>
    <row r="423" spans="1:19" ht="18.95" customHeight="1">
      <c r="C423" s="117"/>
      <c r="D423" s="118" t="s">
        <v>853</v>
      </c>
      <c r="E423" s="118" t="s">
        <v>854</v>
      </c>
      <c r="F423" s="117" t="s">
        <v>796</v>
      </c>
      <c r="G423" s="122"/>
      <c r="H423" s="119"/>
      <c r="I423" s="119"/>
      <c r="J423" s="119"/>
      <c r="K423" s="119"/>
      <c r="L423" s="119"/>
      <c r="M423" s="119"/>
      <c r="N423" s="120"/>
      <c r="O423" s="39"/>
      <c r="P423" s="38"/>
      <c r="Q423" s="38"/>
      <c r="S423" s="104"/>
    </row>
    <row r="424" spans="1:19" ht="18.95" customHeight="1">
      <c r="C424" s="117"/>
      <c r="D424" s="118"/>
      <c r="E424" s="118"/>
      <c r="F424" s="117"/>
      <c r="G424" s="118"/>
      <c r="H424" s="119"/>
      <c r="I424" s="119"/>
      <c r="J424" s="119"/>
      <c r="K424" s="119"/>
      <c r="L424" s="119"/>
      <c r="M424" s="119"/>
      <c r="N424" s="120"/>
      <c r="O424" s="39"/>
      <c r="P424" s="38"/>
      <c r="Q424" s="38"/>
      <c r="S424" s="104"/>
    </row>
    <row r="425" spans="1:19" ht="18.95" customHeight="1">
      <c r="C425" s="117"/>
      <c r="D425" s="118"/>
      <c r="E425" s="118"/>
      <c r="F425" s="117"/>
      <c r="G425" s="118"/>
      <c r="H425" s="119"/>
      <c r="I425" s="119"/>
      <c r="J425" s="119"/>
      <c r="K425" s="119"/>
      <c r="L425" s="119"/>
      <c r="M425" s="119"/>
      <c r="N425" s="120"/>
      <c r="O425" s="39"/>
      <c r="P425" s="38"/>
      <c r="Q425" s="38"/>
      <c r="S425" s="104"/>
    </row>
    <row r="426" spans="1:19" ht="18.95" customHeight="1">
      <c r="B426" s="96" t="str">
        <f>C418&amp;C426</f>
        <v>47계</v>
      </c>
      <c r="C426" s="469" t="s">
        <v>145</v>
      </c>
      <c r="D426" s="470"/>
      <c r="E426" s="128"/>
      <c r="F426" s="129"/>
      <c r="G426" s="128"/>
      <c r="H426" s="130"/>
      <c r="I426" s="130"/>
      <c r="J426" s="130"/>
      <c r="K426" s="130"/>
      <c r="L426" s="130"/>
      <c r="M426" s="130"/>
      <c r="N426" s="131"/>
      <c r="O426" s="39"/>
      <c r="P426" s="38"/>
      <c r="Q426" s="38"/>
      <c r="S426" s="104"/>
    </row>
    <row r="427" spans="1:19" s="115" customFormat="1" ht="18.95" customHeight="1">
      <c r="A427" s="106"/>
      <c r="B427" s="96"/>
      <c r="C427" s="20">
        <f>C418+1</f>
        <v>48</v>
      </c>
      <c r="D427" s="19" t="s">
        <v>859</v>
      </c>
      <c r="E427" s="19" t="s">
        <v>861</v>
      </c>
      <c r="F427" s="20" t="s">
        <v>777</v>
      </c>
      <c r="G427" s="19"/>
      <c r="H427" s="18"/>
      <c r="I427" s="18"/>
      <c r="J427" s="18"/>
      <c r="K427" s="18"/>
      <c r="L427" s="18"/>
      <c r="M427" s="18"/>
      <c r="N427" s="120"/>
      <c r="O427" s="17"/>
      <c r="P427" s="16"/>
      <c r="Q427" s="16"/>
      <c r="S427" s="116"/>
    </row>
    <row r="428" spans="1:19" ht="18.95" customHeight="1">
      <c r="C428" s="117"/>
      <c r="D428" s="118" t="s">
        <v>860</v>
      </c>
      <c r="E428" s="118"/>
      <c r="F428" s="117" t="s">
        <v>137</v>
      </c>
      <c r="G428" s="118"/>
      <c r="H428" s="119"/>
      <c r="I428" s="119"/>
      <c r="J428" s="119"/>
      <c r="K428" s="119"/>
      <c r="L428" s="119"/>
      <c r="M428" s="119"/>
      <c r="N428" s="120"/>
      <c r="O428" s="39"/>
      <c r="P428" s="38"/>
      <c r="Q428" s="38"/>
      <c r="S428" s="104"/>
    </row>
    <row r="429" spans="1:19" ht="18.95" customHeight="1">
      <c r="A429" s="95" t="str">
        <f>D429&amp;E429</f>
        <v>하이박스300*400*160</v>
      </c>
      <c r="C429" s="117"/>
      <c r="D429" s="118" t="s">
        <v>862</v>
      </c>
      <c r="E429" s="118" t="s">
        <v>863</v>
      </c>
      <c r="F429" s="117" t="s">
        <v>785</v>
      </c>
      <c r="G429" s="118"/>
      <c r="H429" s="121"/>
      <c r="I429" s="119"/>
      <c r="J429" s="119"/>
      <c r="K429" s="119"/>
      <c r="L429" s="119"/>
      <c r="M429" s="119"/>
      <c r="N429" s="120"/>
      <c r="O429" s="39"/>
      <c r="P429" s="38"/>
      <c r="Q429" s="38"/>
      <c r="S429" s="104"/>
    </row>
    <row r="430" spans="1:19" ht="18.95" customHeight="1">
      <c r="C430" s="117"/>
      <c r="D430" s="118" t="s">
        <v>142</v>
      </c>
      <c r="E430" s="118" t="s">
        <v>143</v>
      </c>
      <c r="F430" s="117" t="s">
        <v>224</v>
      </c>
      <c r="G430" s="118"/>
      <c r="H430" s="119"/>
      <c r="I430" s="119"/>
      <c r="J430" s="119"/>
      <c r="K430" s="119"/>
      <c r="L430" s="119"/>
      <c r="M430" s="119"/>
      <c r="N430" s="120"/>
      <c r="O430" s="39"/>
      <c r="P430" s="38"/>
      <c r="Q430" s="38"/>
      <c r="S430" s="104"/>
    </row>
    <row r="431" spans="1:19" ht="18.95" customHeight="1">
      <c r="C431" s="117"/>
      <c r="D431" s="118"/>
      <c r="E431" s="118"/>
      <c r="F431" s="117"/>
      <c r="G431" s="118"/>
      <c r="H431" s="119"/>
      <c r="I431" s="119"/>
      <c r="J431" s="119"/>
      <c r="K431" s="119"/>
      <c r="L431" s="119"/>
      <c r="M431" s="119"/>
      <c r="N431" s="120"/>
      <c r="O431" s="39"/>
      <c r="P431" s="38"/>
      <c r="Q431" s="38"/>
      <c r="S431" s="104"/>
    </row>
    <row r="432" spans="1:19" ht="18.95" customHeight="1">
      <c r="C432" s="117"/>
      <c r="D432" s="118"/>
      <c r="E432" s="118"/>
      <c r="F432" s="117"/>
      <c r="G432" s="118"/>
      <c r="H432" s="119"/>
      <c r="I432" s="119"/>
      <c r="J432" s="119"/>
      <c r="K432" s="119"/>
      <c r="L432" s="119"/>
      <c r="M432" s="119"/>
      <c r="N432" s="120"/>
      <c r="O432" s="39"/>
      <c r="P432" s="38"/>
      <c r="Q432" s="38"/>
      <c r="S432" s="104"/>
    </row>
    <row r="433" spans="1:19" ht="18.95" customHeight="1">
      <c r="C433" s="117"/>
      <c r="D433" s="118"/>
      <c r="E433" s="118"/>
      <c r="F433" s="117"/>
      <c r="G433" s="118"/>
      <c r="H433" s="119"/>
      <c r="I433" s="119"/>
      <c r="J433" s="119"/>
      <c r="K433" s="119"/>
      <c r="L433" s="119"/>
      <c r="M433" s="119"/>
      <c r="N433" s="120"/>
      <c r="O433" s="39"/>
      <c r="P433" s="38"/>
      <c r="Q433" s="38"/>
      <c r="S433" s="104"/>
    </row>
    <row r="434" spans="1:19" ht="18.95" customHeight="1">
      <c r="C434" s="117"/>
      <c r="D434" s="118"/>
      <c r="E434" s="118"/>
      <c r="F434" s="117"/>
      <c r="G434" s="118"/>
      <c r="H434" s="119"/>
      <c r="I434" s="119"/>
      <c r="J434" s="119"/>
      <c r="K434" s="119"/>
      <c r="L434" s="119"/>
      <c r="M434" s="119"/>
      <c r="N434" s="120"/>
      <c r="O434" s="39"/>
      <c r="P434" s="38"/>
      <c r="Q434" s="38"/>
      <c r="S434" s="104"/>
    </row>
    <row r="435" spans="1:19" ht="18.95" customHeight="1">
      <c r="B435" s="96" t="str">
        <f>C427&amp;C435</f>
        <v>48계</v>
      </c>
      <c r="C435" s="469" t="s">
        <v>145</v>
      </c>
      <c r="D435" s="470"/>
      <c r="E435" s="128"/>
      <c r="F435" s="129"/>
      <c r="G435" s="128"/>
      <c r="H435" s="130"/>
      <c r="I435" s="130"/>
      <c r="J435" s="130"/>
      <c r="K435" s="130"/>
      <c r="L435" s="130"/>
      <c r="M435" s="130"/>
      <c r="N435" s="131"/>
      <c r="O435" s="39"/>
      <c r="P435" s="38"/>
      <c r="Q435" s="38"/>
      <c r="S435" s="104"/>
    </row>
    <row r="436" spans="1:19" ht="18.95" customHeight="1">
      <c r="C436" s="20">
        <f>INT(ROW()/9+1)</f>
        <v>49</v>
      </c>
      <c r="D436" s="108" t="s">
        <v>905</v>
      </c>
      <c r="E436" s="155" t="s">
        <v>906</v>
      </c>
      <c r="F436" s="156" t="s">
        <v>907</v>
      </c>
      <c r="G436" s="157"/>
      <c r="H436" s="158"/>
      <c r="I436" s="158"/>
      <c r="J436" s="158"/>
      <c r="K436" s="158"/>
      <c r="L436" s="158"/>
      <c r="M436" s="158"/>
      <c r="N436" s="159"/>
      <c r="S436" s="104"/>
    </row>
    <row r="437" spans="1:19" ht="18.95" customHeight="1">
      <c r="C437" s="117"/>
      <c r="D437" s="118" t="s">
        <v>908</v>
      </c>
      <c r="E437" s="118"/>
      <c r="F437" s="117" t="s">
        <v>137</v>
      </c>
      <c r="G437" s="118"/>
      <c r="H437" s="119"/>
      <c r="I437" s="119"/>
      <c r="J437" s="432"/>
      <c r="K437" s="119"/>
      <c r="L437" s="119"/>
      <c r="M437" s="119"/>
      <c r="N437" s="120"/>
      <c r="S437" s="104"/>
    </row>
    <row r="438" spans="1:19" ht="18.95" customHeight="1">
      <c r="C438" s="117"/>
      <c r="D438" s="118" t="s">
        <v>909</v>
      </c>
      <c r="E438" s="118"/>
      <c r="F438" s="117" t="s">
        <v>137</v>
      </c>
      <c r="G438" s="118"/>
      <c r="H438" s="119"/>
      <c r="I438" s="119"/>
      <c r="J438" s="432"/>
      <c r="K438" s="119"/>
      <c r="L438" s="119"/>
      <c r="M438" s="119"/>
      <c r="N438" s="120"/>
      <c r="S438" s="104"/>
    </row>
    <row r="439" spans="1:19" ht="18.95" customHeight="1">
      <c r="C439" s="117"/>
      <c r="D439" s="118" t="s">
        <v>910</v>
      </c>
      <c r="E439" s="197" t="s">
        <v>245</v>
      </c>
      <c r="F439" s="117" t="s">
        <v>911</v>
      </c>
      <c r="G439" s="118"/>
      <c r="H439" s="119"/>
      <c r="I439" s="119"/>
      <c r="J439" s="119"/>
      <c r="K439" s="119"/>
      <c r="L439" s="119"/>
      <c r="M439" s="119"/>
      <c r="N439" s="120"/>
      <c r="S439" s="104"/>
    </row>
    <row r="440" spans="1:19" ht="18.95" customHeight="1">
      <c r="C440" s="117"/>
      <c r="D440" s="118" t="s">
        <v>912</v>
      </c>
      <c r="E440" s="118" t="s">
        <v>913</v>
      </c>
      <c r="F440" s="117" t="s">
        <v>911</v>
      </c>
      <c r="G440" s="118"/>
      <c r="H440" s="119"/>
      <c r="I440" s="119"/>
      <c r="J440" s="119"/>
      <c r="K440" s="119"/>
      <c r="L440" s="119"/>
      <c r="M440" s="119"/>
      <c r="N440" s="120"/>
      <c r="S440" s="104"/>
    </row>
    <row r="441" spans="1:19" ht="18.95" customHeight="1">
      <c r="A441" s="95" t="str">
        <f>D441&amp;E441</f>
        <v>블래이드(도로절단용)D=14인치*5.0mm</v>
      </c>
      <c r="C441" s="117"/>
      <c r="D441" s="118" t="s">
        <v>914</v>
      </c>
      <c r="E441" s="118" t="s">
        <v>915</v>
      </c>
      <c r="F441" s="117" t="s">
        <v>916</v>
      </c>
      <c r="G441" s="118"/>
      <c r="H441" s="310"/>
      <c r="I441" s="119"/>
      <c r="J441" s="119"/>
      <c r="K441" s="119"/>
      <c r="L441" s="119"/>
      <c r="M441" s="119"/>
      <c r="N441" s="120"/>
      <c r="S441" s="104"/>
    </row>
    <row r="442" spans="1:19" ht="18.95" customHeight="1">
      <c r="C442" s="117"/>
      <c r="D442" s="118"/>
      <c r="E442" s="118"/>
      <c r="F442" s="117"/>
      <c r="G442" s="118"/>
      <c r="H442" s="119"/>
      <c r="I442" s="119"/>
      <c r="J442" s="119"/>
      <c r="K442" s="119"/>
      <c r="L442" s="119"/>
      <c r="M442" s="119"/>
      <c r="N442" s="120"/>
      <c r="S442" s="104"/>
    </row>
    <row r="443" spans="1:19" ht="18.95" customHeight="1">
      <c r="C443" s="124"/>
      <c r="D443" s="148"/>
      <c r="E443" s="149"/>
      <c r="F443" s="148"/>
      <c r="G443" s="149"/>
      <c r="H443" s="150"/>
      <c r="I443" s="150"/>
      <c r="J443" s="150"/>
      <c r="K443" s="150"/>
      <c r="L443" s="150"/>
      <c r="M443" s="150"/>
      <c r="N443" s="151"/>
      <c r="O443" s="39"/>
      <c r="P443" s="38"/>
      <c r="Q443" s="38"/>
      <c r="S443" s="104"/>
    </row>
    <row r="444" spans="1:19" ht="18.95" customHeight="1">
      <c r="B444" s="96" t="str">
        <f>C436&amp;C444</f>
        <v>49계</v>
      </c>
      <c r="C444" s="469" t="s">
        <v>145</v>
      </c>
      <c r="D444" s="470"/>
      <c r="E444" s="128"/>
      <c r="F444" s="129"/>
      <c r="G444" s="128"/>
      <c r="H444" s="130"/>
      <c r="I444" s="130"/>
      <c r="J444" s="130"/>
      <c r="K444" s="130"/>
      <c r="L444" s="130"/>
      <c r="M444" s="130"/>
      <c r="N444" s="131"/>
      <c r="O444" s="39"/>
      <c r="P444" s="38"/>
      <c r="Q444" s="38"/>
      <c r="S444" s="104"/>
    </row>
    <row r="445" spans="1:19" s="115" customFormat="1" ht="18.95" customHeight="1">
      <c r="A445" s="106"/>
      <c r="B445" s="96"/>
      <c r="C445" s="20">
        <f>INT(ROW()/9+1)</f>
        <v>50</v>
      </c>
      <c r="D445" s="278" t="s">
        <v>894</v>
      </c>
      <c r="E445" s="278" t="s">
        <v>895</v>
      </c>
      <c r="F445" s="303" t="s">
        <v>896</v>
      </c>
      <c r="G445" s="278"/>
      <c r="H445" s="111"/>
      <c r="I445" s="111"/>
      <c r="J445" s="111"/>
      <c r="K445" s="111"/>
      <c r="L445" s="111"/>
      <c r="M445" s="111"/>
      <c r="N445" s="303"/>
      <c r="O445" s="17"/>
      <c r="P445" s="16"/>
      <c r="Q445" s="16"/>
      <c r="S445" s="116"/>
    </row>
    <row r="446" spans="1:19" ht="18.95" customHeight="1">
      <c r="C446" s="117"/>
      <c r="D446" s="304" t="s">
        <v>332</v>
      </c>
      <c r="E446" s="304"/>
      <c r="F446" s="305" t="s">
        <v>137</v>
      </c>
      <c r="G446" s="309"/>
      <c r="H446" s="119"/>
      <c r="I446" s="119"/>
      <c r="J446" s="432"/>
      <c r="K446" s="119"/>
      <c r="L446" s="119"/>
      <c r="M446" s="119"/>
      <c r="N446" s="117"/>
      <c r="O446" s="308"/>
      <c r="P446" s="38"/>
      <c r="Q446" s="38"/>
      <c r="S446" s="104"/>
    </row>
    <row r="447" spans="1:19" ht="18.95" customHeight="1">
      <c r="C447" s="117"/>
      <c r="D447" s="304" t="s">
        <v>318</v>
      </c>
      <c r="E447" s="304"/>
      <c r="F447" s="305" t="s">
        <v>137</v>
      </c>
      <c r="G447" s="309"/>
      <c r="H447" s="119"/>
      <c r="I447" s="119"/>
      <c r="J447" s="432"/>
      <c r="K447" s="119"/>
      <c r="L447" s="119"/>
      <c r="M447" s="119"/>
      <c r="N447" s="117"/>
      <c r="O447" s="39"/>
      <c r="P447" s="38"/>
      <c r="Q447" s="38"/>
      <c r="S447" s="104"/>
    </row>
    <row r="448" spans="1:19" ht="18.95" customHeight="1">
      <c r="C448" s="117"/>
      <c r="D448" s="304" t="s">
        <v>897</v>
      </c>
      <c r="E448" s="304" t="s">
        <v>898</v>
      </c>
      <c r="F448" s="305" t="s">
        <v>899</v>
      </c>
      <c r="G448" s="309"/>
      <c r="H448" s="119"/>
      <c r="I448" s="119"/>
      <c r="J448" s="119"/>
      <c r="K448" s="119"/>
      <c r="L448" s="119"/>
      <c r="M448" s="119"/>
      <c r="N448" s="117"/>
      <c r="O448" s="39"/>
      <c r="P448" s="38"/>
      <c r="Q448" s="38"/>
      <c r="S448" s="104"/>
    </row>
    <row r="449" spans="1:19" ht="18.95" customHeight="1">
      <c r="C449" s="117"/>
      <c r="D449" s="304" t="s">
        <v>900</v>
      </c>
      <c r="E449" s="304" t="s">
        <v>901</v>
      </c>
      <c r="F449" s="305" t="s">
        <v>899</v>
      </c>
      <c r="G449" s="309"/>
      <c r="H449" s="119"/>
      <c r="I449" s="119"/>
      <c r="J449" s="119"/>
      <c r="K449" s="119"/>
      <c r="L449" s="119"/>
      <c r="M449" s="119"/>
      <c r="N449" s="117"/>
      <c r="O449" s="39"/>
      <c r="P449" s="38"/>
      <c r="Q449" s="38"/>
      <c r="S449" s="104"/>
    </row>
    <row r="450" spans="1:19" ht="18.95" customHeight="1">
      <c r="C450" s="117"/>
      <c r="D450" s="304" t="s">
        <v>902</v>
      </c>
      <c r="E450" s="304" t="s">
        <v>903</v>
      </c>
      <c r="F450" s="305" t="s">
        <v>904</v>
      </c>
      <c r="G450" s="309"/>
      <c r="H450" s="119"/>
      <c r="I450" s="119"/>
      <c r="J450" s="119"/>
      <c r="K450" s="119"/>
      <c r="L450" s="119"/>
      <c r="M450" s="119"/>
      <c r="N450" s="117"/>
      <c r="O450" s="39"/>
      <c r="P450" s="38"/>
      <c r="Q450" s="38"/>
      <c r="S450" s="104"/>
    </row>
    <row r="451" spans="1:19" ht="18.95" customHeight="1">
      <c r="C451" s="117"/>
      <c r="D451" s="118"/>
      <c r="E451" s="118"/>
      <c r="F451" s="117"/>
      <c r="G451" s="118"/>
      <c r="H451" s="119"/>
      <c r="I451" s="119"/>
      <c r="J451" s="119"/>
      <c r="K451" s="119"/>
      <c r="L451" s="119"/>
      <c r="M451" s="119"/>
      <c r="N451" s="117"/>
      <c r="O451" s="39"/>
      <c r="P451" s="38"/>
      <c r="Q451" s="38"/>
      <c r="S451" s="104"/>
    </row>
    <row r="452" spans="1:19" ht="18.95" customHeight="1">
      <c r="C452" s="124"/>
      <c r="D452" s="148"/>
      <c r="E452" s="149"/>
      <c r="F452" s="148"/>
      <c r="G452" s="149"/>
      <c r="H452" s="150"/>
      <c r="I452" s="150"/>
      <c r="J452" s="150"/>
      <c r="K452" s="150"/>
      <c r="L452" s="150"/>
      <c r="M452" s="150"/>
      <c r="N452" s="151"/>
      <c r="O452" s="39"/>
      <c r="P452" s="38"/>
      <c r="Q452" s="38"/>
      <c r="S452" s="104"/>
    </row>
    <row r="453" spans="1:19" ht="18.95" customHeight="1">
      <c r="B453" s="96" t="str">
        <f>C445&amp;C453</f>
        <v>50계</v>
      </c>
      <c r="C453" s="469" t="s">
        <v>145</v>
      </c>
      <c r="D453" s="470"/>
      <c r="E453" s="128"/>
      <c r="F453" s="129"/>
      <c r="G453" s="128"/>
      <c r="H453" s="130"/>
      <c r="I453" s="130"/>
      <c r="J453" s="130"/>
      <c r="K453" s="130"/>
      <c r="L453" s="130"/>
      <c r="M453" s="130"/>
      <c r="N453" s="131"/>
      <c r="O453" s="39"/>
      <c r="P453" s="38"/>
      <c r="Q453" s="38"/>
      <c r="S453" s="104"/>
    </row>
    <row r="454" spans="1:19" s="115" customFormat="1" ht="18.95" customHeight="1">
      <c r="A454" s="106"/>
      <c r="B454" s="96"/>
      <c r="C454" s="20">
        <f>INT(ROW()/9+1)</f>
        <v>51</v>
      </c>
      <c r="D454" s="278" t="s">
        <v>917</v>
      </c>
      <c r="E454" s="278" t="s">
        <v>918</v>
      </c>
      <c r="F454" s="303" t="s">
        <v>896</v>
      </c>
      <c r="G454" s="278"/>
      <c r="H454" s="111"/>
      <c r="I454" s="111"/>
      <c r="J454" s="111"/>
      <c r="K454" s="111"/>
      <c r="L454" s="111"/>
      <c r="M454" s="111"/>
      <c r="N454" s="303"/>
      <c r="O454" s="17"/>
      <c r="P454" s="16"/>
      <c r="Q454" s="16"/>
      <c r="S454" s="116"/>
    </row>
    <row r="455" spans="1:19" ht="18.95" customHeight="1">
      <c r="C455" s="117"/>
      <c r="D455" s="304" t="s">
        <v>919</v>
      </c>
      <c r="E455" s="304"/>
      <c r="F455" s="305" t="s">
        <v>137</v>
      </c>
      <c r="G455" s="309"/>
      <c r="H455" s="119"/>
      <c r="I455" s="119"/>
      <c r="J455" s="432"/>
      <c r="K455" s="119"/>
      <c r="L455" s="119"/>
      <c r="M455" s="119"/>
      <c r="N455" s="117"/>
      <c r="O455" s="308"/>
      <c r="P455" s="38"/>
      <c r="Q455" s="38"/>
      <c r="S455" s="104"/>
    </row>
    <row r="456" spans="1:19" ht="18.95" customHeight="1">
      <c r="C456" s="117"/>
      <c r="D456" s="304"/>
      <c r="E456" s="304"/>
      <c r="F456" s="305"/>
      <c r="G456" s="306"/>
      <c r="H456" s="119"/>
      <c r="I456" s="119"/>
      <c r="J456" s="307"/>
      <c r="K456" s="119"/>
      <c r="L456" s="119"/>
      <c r="M456" s="119"/>
      <c r="N456" s="117"/>
      <c r="O456" s="39"/>
      <c r="P456" s="38"/>
      <c r="Q456" s="38"/>
      <c r="S456" s="104"/>
    </row>
    <row r="457" spans="1:19" ht="18.95" customHeight="1">
      <c r="C457" s="117"/>
      <c r="D457" s="304"/>
      <c r="E457" s="304"/>
      <c r="F457" s="305"/>
      <c r="G457" s="306"/>
      <c r="H457" s="119"/>
      <c r="I457" s="119"/>
      <c r="J457" s="119"/>
      <c r="K457" s="119"/>
      <c r="L457" s="119"/>
      <c r="M457" s="119"/>
      <c r="N457" s="117"/>
      <c r="O457" s="39"/>
      <c r="P457" s="38"/>
      <c r="Q457" s="38"/>
      <c r="S457" s="104"/>
    </row>
    <row r="458" spans="1:19" ht="18.95" customHeight="1">
      <c r="C458" s="117"/>
      <c r="D458" s="304"/>
      <c r="E458" s="304"/>
      <c r="F458" s="305"/>
      <c r="G458" s="306"/>
      <c r="H458" s="119"/>
      <c r="I458" s="119"/>
      <c r="J458" s="119"/>
      <c r="K458" s="119"/>
      <c r="L458" s="119"/>
      <c r="M458" s="119"/>
      <c r="N458" s="117"/>
      <c r="O458" s="39"/>
      <c r="P458" s="38"/>
      <c r="Q458" s="38"/>
      <c r="S458" s="104"/>
    </row>
    <row r="459" spans="1:19" ht="18.95" customHeight="1">
      <c r="C459" s="117"/>
      <c r="D459" s="304"/>
      <c r="E459" s="304"/>
      <c r="F459" s="305"/>
      <c r="G459" s="309"/>
      <c r="H459" s="119"/>
      <c r="I459" s="119"/>
      <c r="J459" s="119"/>
      <c r="K459" s="119"/>
      <c r="L459" s="119"/>
      <c r="M459" s="119"/>
      <c r="N459" s="117"/>
      <c r="O459" s="39"/>
      <c r="P459" s="38"/>
      <c r="Q459" s="38"/>
      <c r="S459" s="104"/>
    </row>
    <row r="460" spans="1:19" ht="18.95" customHeight="1">
      <c r="C460" s="117"/>
      <c r="D460" s="118"/>
      <c r="E460" s="118"/>
      <c r="F460" s="117"/>
      <c r="G460" s="118"/>
      <c r="H460" s="119"/>
      <c r="I460" s="119"/>
      <c r="J460" s="119"/>
      <c r="K460" s="119"/>
      <c r="L460" s="119"/>
      <c r="M460" s="119"/>
      <c r="N460" s="117"/>
      <c r="O460" s="39"/>
      <c r="P460" s="38"/>
      <c r="Q460" s="38"/>
      <c r="S460" s="104"/>
    </row>
    <row r="461" spans="1:19" ht="18.95" customHeight="1">
      <c r="C461" s="124"/>
      <c r="D461" s="148"/>
      <c r="E461" s="149"/>
      <c r="F461" s="148"/>
      <c r="G461" s="149"/>
      <c r="H461" s="150"/>
      <c r="I461" s="150"/>
      <c r="J461" s="150"/>
      <c r="K461" s="150"/>
      <c r="L461" s="150"/>
      <c r="M461" s="150"/>
      <c r="N461" s="151"/>
      <c r="O461" s="39"/>
      <c r="P461" s="38"/>
      <c r="Q461" s="38"/>
      <c r="S461" s="104"/>
    </row>
    <row r="462" spans="1:19" ht="18.95" customHeight="1">
      <c r="B462" s="96" t="str">
        <f>C454&amp;C462</f>
        <v>51계</v>
      </c>
      <c r="C462" s="469" t="s">
        <v>145</v>
      </c>
      <c r="D462" s="470"/>
      <c r="E462" s="128"/>
      <c r="F462" s="129"/>
      <c r="G462" s="128"/>
      <c r="H462" s="130"/>
      <c r="I462" s="130"/>
      <c r="J462" s="130"/>
      <c r="K462" s="130"/>
      <c r="L462" s="130"/>
      <c r="M462" s="130"/>
      <c r="N462" s="131"/>
      <c r="O462" s="39"/>
      <c r="P462" s="38"/>
      <c r="Q462" s="38"/>
      <c r="S462" s="104"/>
    </row>
    <row r="463" spans="1:19" s="115" customFormat="1" ht="18.95" customHeight="1">
      <c r="A463" s="106"/>
      <c r="B463" s="96"/>
      <c r="C463" s="20">
        <f>INT(ROW()/9+1)</f>
        <v>52</v>
      </c>
      <c r="D463" s="278" t="s">
        <v>893</v>
      </c>
      <c r="E463" s="278" t="s">
        <v>920</v>
      </c>
      <c r="F463" s="303" t="s">
        <v>896</v>
      </c>
      <c r="G463" s="278"/>
      <c r="H463" s="111"/>
      <c r="I463" s="111"/>
      <c r="J463" s="111"/>
      <c r="K463" s="111"/>
      <c r="L463" s="111"/>
      <c r="M463" s="111"/>
      <c r="N463" s="303"/>
      <c r="O463" s="17"/>
      <c r="P463" s="16"/>
      <c r="Q463" s="16"/>
      <c r="S463" s="116"/>
    </row>
    <row r="464" spans="1:19" ht="18.95" customHeight="1">
      <c r="C464" s="117"/>
      <c r="D464" s="304" t="s">
        <v>919</v>
      </c>
      <c r="E464" s="304"/>
      <c r="F464" s="305" t="s">
        <v>137</v>
      </c>
      <c r="G464" s="309"/>
      <c r="H464" s="119"/>
      <c r="I464" s="119"/>
      <c r="J464" s="432"/>
      <c r="K464" s="119"/>
      <c r="L464" s="119"/>
      <c r="M464" s="119"/>
      <c r="N464" s="117"/>
      <c r="O464" s="308"/>
      <c r="P464" s="38"/>
      <c r="Q464" s="38"/>
      <c r="S464" s="104"/>
    </row>
    <row r="465" spans="1:19" ht="18.95" customHeight="1">
      <c r="C465" s="117"/>
      <c r="D465" s="304"/>
      <c r="E465" s="304"/>
      <c r="F465" s="305"/>
      <c r="G465" s="306"/>
      <c r="H465" s="119"/>
      <c r="I465" s="119"/>
      <c r="J465" s="307"/>
      <c r="K465" s="119"/>
      <c r="L465" s="119"/>
      <c r="M465" s="119"/>
      <c r="N465" s="117"/>
      <c r="O465" s="39"/>
      <c r="P465" s="38"/>
      <c r="Q465" s="38"/>
      <c r="S465" s="104"/>
    </row>
    <row r="466" spans="1:19" ht="18.95" customHeight="1">
      <c r="C466" s="117"/>
      <c r="D466" s="304"/>
      <c r="E466" s="304"/>
      <c r="F466" s="305"/>
      <c r="G466" s="306"/>
      <c r="H466" s="119"/>
      <c r="I466" s="119"/>
      <c r="J466" s="119"/>
      <c r="K466" s="119"/>
      <c r="L466" s="119"/>
      <c r="M466" s="119"/>
      <c r="N466" s="117"/>
      <c r="O466" s="39"/>
      <c r="P466" s="38"/>
      <c r="Q466" s="38"/>
      <c r="S466" s="104"/>
    </row>
    <row r="467" spans="1:19" ht="18.95" customHeight="1">
      <c r="C467" s="117"/>
      <c r="D467" s="304"/>
      <c r="E467" s="304"/>
      <c r="F467" s="305"/>
      <c r="G467" s="306"/>
      <c r="H467" s="119"/>
      <c r="I467" s="119"/>
      <c r="J467" s="119"/>
      <c r="K467" s="119"/>
      <c r="L467" s="119"/>
      <c r="M467" s="119"/>
      <c r="N467" s="117"/>
      <c r="O467" s="39"/>
      <c r="P467" s="38"/>
      <c r="Q467" s="38"/>
      <c r="S467" s="104"/>
    </row>
    <row r="468" spans="1:19" ht="18.95" customHeight="1">
      <c r="C468" s="117"/>
      <c r="D468" s="304"/>
      <c r="E468" s="304"/>
      <c r="F468" s="305"/>
      <c r="G468" s="309"/>
      <c r="H468" s="119"/>
      <c r="I468" s="119"/>
      <c r="J468" s="119"/>
      <c r="K468" s="119"/>
      <c r="L468" s="119"/>
      <c r="M468" s="119"/>
      <c r="N468" s="117"/>
      <c r="O468" s="39"/>
      <c r="P468" s="38"/>
      <c r="Q468" s="38"/>
      <c r="S468" s="104"/>
    </row>
    <row r="469" spans="1:19" ht="18.95" customHeight="1">
      <c r="C469" s="117"/>
      <c r="D469" s="118"/>
      <c r="E469" s="118"/>
      <c r="F469" s="117"/>
      <c r="G469" s="118"/>
      <c r="H469" s="119"/>
      <c r="I469" s="119"/>
      <c r="J469" s="119"/>
      <c r="K469" s="119"/>
      <c r="L469" s="119"/>
      <c r="M469" s="119"/>
      <c r="N469" s="117"/>
      <c r="O469" s="39"/>
      <c r="P469" s="38"/>
      <c r="Q469" s="38"/>
      <c r="S469" s="104"/>
    </row>
    <row r="470" spans="1:19" ht="18.95" customHeight="1">
      <c r="C470" s="124"/>
      <c r="D470" s="148"/>
      <c r="E470" s="149"/>
      <c r="F470" s="148"/>
      <c r="G470" s="149"/>
      <c r="H470" s="150"/>
      <c r="I470" s="150"/>
      <c r="J470" s="150"/>
      <c r="K470" s="150"/>
      <c r="L470" s="150"/>
      <c r="M470" s="150"/>
      <c r="N470" s="151"/>
      <c r="O470" s="39"/>
      <c r="P470" s="38"/>
      <c r="Q470" s="38"/>
      <c r="S470" s="104"/>
    </row>
    <row r="471" spans="1:19" ht="18.95" customHeight="1">
      <c r="B471" s="96" t="str">
        <f>C463&amp;C471</f>
        <v>52계</v>
      </c>
      <c r="C471" s="469" t="s">
        <v>145</v>
      </c>
      <c r="D471" s="470"/>
      <c r="E471" s="128"/>
      <c r="F471" s="129"/>
      <c r="G471" s="128"/>
      <c r="H471" s="130"/>
      <c r="I471" s="130"/>
      <c r="J471" s="130"/>
      <c r="K471" s="130"/>
      <c r="L471" s="130"/>
      <c r="M471" s="130"/>
      <c r="N471" s="131"/>
      <c r="O471" s="39"/>
      <c r="P471" s="38"/>
      <c r="Q471" s="38"/>
      <c r="S471" s="104"/>
    </row>
    <row r="472" spans="1:19" s="115" customFormat="1" ht="18.95" customHeight="1">
      <c r="A472" s="106"/>
      <c r="B472" s="96"/>
      <c r="C472" s="20">
        <f>INT(ROW()/9+1)</f>
        <v>53</v>
      </c>
      <c r="D472" s="19" t="s">
        <v>921</v>
      </c>
      <c r="E472" s="311" t="str">
        <f>E473</f>
        <v>사석 0.2㎥+10.5ton</v>
      </c>
      <c r="F472" s="20" t="s">
        <v>896</v>
      </c>
      <c r="G472" s="19"/>
      <c r="H472" s="18"/>
      <c r="I472" s="18"/>
      <c r="J472" s="18"/>
      <c r="K472" s="18"/>
      <c r="L472" s="18"/>
      <c r="M472" s="18"/>
      <c r="N472" s="120"/>
      <c r="O472" s="17"/>
      <c r="P472" s="16"/>
      <c r="Q472" s="16"/>
      <c r="S472" s="116"/>
    </row>
    <row r="473" spans="1:19" ht="18.95" customHeight="1">
      <c r="C473" s="117"/>
      <c r="D473" s="312" t="s">
        <v>922</v>
      </c>
      <c r="E473" s="313" t="s">
        <v>949</v>
      </c>
      <c r="F473" s="314" t="s">
        <v>793</v>
      </c>
      <c r="G473" s="306"/>
      <c r="H473" s="119"/>
      <c r="I473" s="119"/>
      <c r="J473" s="119"/>
      <c r="K473" s="119"/>
      <c r="L473" s="119"/>
      <c r="M473" s="119"/>
      <c r="N473" s="120"/>
      <c r="O473" s="308"/>
      <c r="P473" s="38"/>
      <c r="Q473" s="38"/>
      <c r="S473" s="104"/>
    </row>
    <row r="474" spans="1:19" ht="18.95" customHeight="1">
      <c r="C474" s="117"/>
      <c r="D474" s="304" t="s">
        <v>923</v>
      </c>
      <c r="E474" s="304"/>
      <c r="F474" s="305"/>
      <c r="G474" s="306"/>
      <c r="H474" s="119"/>
      <c r="I474" s="119"/>
      <c r="J474" s="119"/>
      <c r="K474" s="119"/>
      <c r="L474" s="119"/>
      <c r="M474" s="119"/>
      <c r="N474" s="120"/>
      <c r="O474" s="39"/>
      <c r="P474" s="38"/>
      <c r="Q474" s="38"/>
      <c r="S474" s="104"/>
    </row>
    <row r="475" spans="1:19" ht="18.95" customHeight="1">
      <c r="C475" s="117"/>
      <c r="D475" s="304"/>
      <c r="E475" s="304"/>
      <c r="F475" s="305"/>
      <c r="G475" s="306"/>
      <c r="H475" s="119"/>
      <c r="I475" s="119"/>
      <c r="J475" s="119"/>
      <c r="K475" s="119"/>
      <c r="L475" s="119"/>
      <c r="M475" s="119"/>
      <c r="N475" s="120"/>
      <c r="O475" s="39"/>
      <c r="P475" s="38"/>
      <c r="Q475" s="38"/>
      <c r="S475" s="104"/>
    </row>
    <row r="476" spans="1:19" ht="18.95" customHeight="1">
      <c r="C476" s="117"/>
      <c r="D476" s="304"/>
      <c r="E476" s="304"/>
      <c r="F476" s="305"/>
      <c r="G476" s="306"/>
      <c r="H476" s="119"/>
      <c r="I476" s="119"/>
      <c r="J476" s="119"/>
      <c r="K476" s="119"/>
      <c r="L476" s="119"/>
      <c r="M476" s="119"/>
      <c r="N476" s="120"/>
      <c r="O476" s="39"/>
      <c r="P476" s="38"/>
      <c r="Q476" s="38"/>
      <c r="S476" s="104"/>
    </row>
    <row r="477" spans="1:19" ht="18.95" customHeight="1">
      <c r="C477" s="117"/>
      <c r="D477" s="304"/>
      <c r="E477" s="304"/>
      <c r="F477" s="305"/>
      <c r="G477" s="306"/>
      <c r="H477" s="119"/>
      <c r="I477" s="119"/>
      <c r="J477" s="119"/>
      <c r="K477" s="119"/>
      <c r="L477" s="119"/>
      <c r="M477" s="119"/>
      <c r="N477" s="120"/>
      <c r="O477" s="39"/>
      <c r="P477" s="38"/>
      <c r="Q477" s="38"/>
      <c r="S477" s="104"/>
    </row>
    <row r="478" spans="1:19" ht="18.95" customHeight="1">
      <c r="C478" s="117"/>
      <c r="D478" s="118"/>
      <c r="E478" s="118"/>
      <c r="F478" s="117"/>
      <c r="G478" s="118"/>
      <c r="H478" s="119"/>
      <c r="I478" s="119"/>
      <c r="J478" s="119"/>
      <c r="K478" s="119"/>
      <c r="L478" s="119"/>
      <c r="M478" s="119"/>
      <c r="N478" s="120"/>
      <c r="O478" s="39"/>
      <c r="P478" s="38"/>
      <c r="Q478" s="38"/>
      <c r="S478" s="104"/>
    </row>
    <row r="479" spans="1:19" ht="18.95" customHeight="1">
      <c r="C479" s="124"/>
      <c r="D479" s="148"/>
      <c r="E479" s="149"/>
      <c r="F479" s="148"/>
      <c r="G479" s="149"/>
      <c r="H479" s="150"/>
      <c r="I479" s="150"/>
      <c r="J479" s="150"/>
      <c r="K479" s="150"/>
      <c r="L479" s="150"/>
      <c r="M479" s="150"/>
      <c r="N479" s="151"/>
      <c r="O479" s="39"/>
      <c r="P479" s="38"/>
      <c r="Q479" s="38"/>
      <c r="S479" s="104"/>
    </row>
    <row r="480" spans="1:19" ht="18.95" customHeight="1">
      <c r="B480" s="96" t="str">
        <f>C472&amp;C480</f>
        <v>53계</v>
      </c>
      <c r="C480" s="469" t="s">
        <v>145</v>
      </c>
      <c r="D480" s="470"/>
      <c r="E480" s="128"/>
      <c r="F480" s="129"/>
      <c r="G480" s="128"/>
      <c r="H480" s="130"/>
      <c r="I480" s="130"/>
      <c r="J480" s="130"/>
      <c r="K480" s="130"/>
      <c r="L480" s="130"/>
      <c r="M480" s="130"/>
      <c r="N480" s="131"/>
      <c r="O480" s="39"/>
      <c r="P480" s="38"/>
      <c r="Q480" s="38"/>
      <c r="S480" s="104"/>
    </row>
    <row r="481" spans="1:19" ht="18.95" customHeight="1">
      <c r="C481" s="20">
        <f>INT(ROW()/9+1)</f>
        <v>54</v>
      </c>
      <c r="D481" s="108" t="s">
        <v>924</v>
      </c>
      <c r="E481" s="155" t="s">
        <v>925</v>
      </c>
      <c r="F481" s="156" t="s">
        <v>926</v>
      </c>
      <c r="G481" s="157"/>
      <c r="H481" s="158"/>
      <c r="I481" s="158"/>
      <c r="J481" s="158"/>
      <c r="K481" s="158"/>
      <c r="L481" s="158"/>
      <c r="M481" s="158"/>
      <c r="N481" s="159"/>
      <c r="S481" s="104"/>
    </row>
    <row r="482" spans="1:19" ht="18.95" customHeight="1">
      <c r="C482" s="117"/>
      <c r="D482" s="118" t="s">
        <v>927</v>
      </c>
      <c r="E482" s="118"/>
      <c r="F482" s="117" t="s">
        <v>137</v>
      </c>
      <c r="G482" s="118"/>
      <c r="H482" s="119"/>
      <c r="I482" s="119"/>
      <c r="J482" s="432"/>
      <c r="K482" s="307"/>
      <c r="L482" s="119"/>
      <c r="M482" s="119"/>
      <c r="N482" s="120"/>
      <c r="S482" s="104"/>
    </row>
    <row r="483" spans="1:19" ht="18.95" customHeight="1">
      <c r="C483" s="117"/>
      <c r="D483" s="118" t="s">
        <v>909</v>
      </c>
      <c r="E483" s="118"/>
      <c r="F483" s="117" t="s">
        <v>137</v>
      </c>
      <c r="G483" s="118"/>
      <c r="H483" s="119"/>
      <c r="I483" s="119"/>
      <c r="J483" s="432"/>
      <c r="K483" s="307"/>
      <c r="L483" s="119"/>
      <c r="M483" s="119"/>
      <c r="N483" s="120"/>
      <c r="S483" s="104"/>
    </row>
    <row r="484" spans="1:19" ht="18.95" customHeight="1">
      <c r="C484" s="117"/>
      <c r="D484" s="118" t="s">
        <v>928</v>
      </c>
      <c r="E484" s="118" t="s">
        <v>929</v>
      </c>
      <c r="F484" s="117" t="s">
        <v>911</v>
      </c>
      <c r="G484" s="118"/>
      <c r="H484" s="119"/>
      <c r="I484" s="119"/>
      <c r="J484" s="307"/>
      <c r="K484" s="307"/>
      <c r="L484" s="119"/>
      <c r="M484" s="119"/>
      <c r="N484" s="120"/>
      <c r="S484" s="104"/>
    </row>
    <row r="485" spans="1:19" ht="18.95" customHeight="1">
      <c r="C485" s="117"/>
      <c r="D485" s="118" t="s">
        <v>930</v>
      </c>
      <c r="E485" s="118" t="s">
        <v>931</v>
      </c>
      <c r="F485" s="117" t="s">
        <v>911</v>
      </c>
      <c r="G485" s="118"/>
      <c r="H485" s="119"/>
      <c r="I485" s="119"/>
      <c r="J485" s="307"/>
      <c r="K485" s="307"/>
      <c r="L485" s="119"/>
      <c r="M485" s="119"/>
      <c r="N485" s="120"/>
      <c r="S485" s="104"/>
    </row>
    <row r="486" spans="1:19" ht="18.95" customHeight="1">
      <c r="C486" s="117"/>
      <c r="D486" s="118" t="s">
        <v>932</v>
      </c>
      <c r="E486" s="118" t="s">
        <v>933</v>
      </c>
      <c r="F486" s="117" t="s">
        <v>911</v>
      </c>
      <c r="G486" s="118"/>
      <c r="H486" s="119"/>
      <c r="I486" s="119"/>
      <c r="J486" s="307"/>
      <c r="K486" s="307"/>
      <c r="L486" s="119"/>
      <c r="M486" s="119"/>
      <c r="N486" s="120"/>
      <c r="S486" s="104"/>
    </row>
    <row r="487" spans="1:19" ht="18.95" customHeight="1">
      <c r="C487" s="117"/>
      <c r="D487" s="118" t="s">
        <v>934</v>
      </c>
      <c r="E487" s="118" t="s">
        <v>935</v>
      </c>
      <c r="F487" s="117" t="s">
        <v>911</v>
      </c>
      <c r="G487" s="118"/>
      <c r="H487" s="119"/>
      <c r="I487" s="119"/>
      <c r="J487" s="307"/>
      <c r="K487" s="307"/>
      <c r="L487" s="119"/>
      <c r="M487" s="119"/>
      <c r="N487" s="120"/>
      <c r="S487" s="104"/>
    </row>
    <row r="488" spans="1:19" ht="18.95" customHeight="1">
      <c r="C488" s="124"/>
      <c r="D488" s="125" t="s">
        <v>936</v>
      </c>
      <c r="E488" s="125" t="s">
        <v>937</v>
      </c>
      <c r="F488" s="124" t="s">
        <v>911</v>
      </c>
      <c r="G488" s="118"/>
      <c r="H488" s="126"/>
      <c r="I488" s="119"/>
      <c r="J488" s="307"/>
      <c r="K488" s="307"/>
      <c r="L488" s="126"/>
      <c r="M488" s="119"/>
      <c r="N488" s="127"/>
      <c r="S488" s="104"/>
    </row>
    <row r="489" spans="1:19" ht="18.95" customHeight="1">
      <c r="B489" s="96" t="str">
        <f>C481&amp;C489</f>
        <v>54계</v>
      </c>
      <c r="C489" s="469" t="s">
        <v>145</v>
      </c>
      <c r="D489" s="470"/>
      <c r="E489" s="128"/>
      <c r="F489" s="129"/>
      <c r="G489" s="128"/>
      <c r="H489" s="130"/>
      <c r="I489" s="130"/>
      <c r="J489" s="130"/>
      <c r="K489" s="130"/>
      <c r="L489" s="130"/>
      <c r="M489" s="130"/>
      <c r="N489" s="131"/>
      <c r="O489" s="39"/>
      <c r="P489" s="38"/>
      <c r="Q489" s="38"/>
      <c r="S489" s="104"/>
    </row>
    <row r="490" spans="1:19" ht="18.95" customHeight="1">
      <c r="C490" s="20">
        <f>INT(ROW()/9+1)</f>
        <v>55</v>
      </c>
      <c r="D490" s="19" t="s">
        <v>865</v>
      </c>
      <c r="E490" s="118" t="s">
        <v>866</v>
      </c>
      <c r="F490" s="10" t="s">
        <v>793</v>
      </c>
      <c r="G490" s="19"/>
      <c r="H490" s="18"/>
      <c r="I490" s="18"/>
      <c r="J490" s="18"/>
      <c r="K490" s="18"/>
      <c r="L490" s="18"/>
      <c r="M490" s="18"/>
      <c r="N490" s="9"/>
      <c r="O490" s="17"/>
      <c r="P490" s="38"/>
      <c r="Q490" s="38"/>
    </row>
    <row r="491" spans="1:19" ht="18.95" customHeight="1">
      <c r="C491" s="117"/>
      <c r="D491" s="250" t="s">
        <v>867</v>
      </c>
      <c r="E491" s="118"/>
      <c r="F491" s="14" t="s">
        <v>830</v>
      </c>
      <c r="G491" s="118"/>
      <c r="H491" s="119"/>
      <c r="I491" s="119"/>
      <c r="J491" s="119"/>
      <c r="K491" s="119"/>
      <c r="L491" s="119"/>
      <c r="M491" s="119"/>
      <c r="N491" s="120"/>
      <c r="O491" s="39"/>
      <c r="P491" s="38"/>
      <c r="Q491" s="38"/>
    </row>
    <row r="492" spans="1:19" ht="18.95" customHeight="1">
      <c r="C492" s="117"/>
      <c r="D492" s="250" t="s">
        <v>789</v>
      </c>
      <c r="E492" s="118"/>
      <c r="F492" s="14" t="s">
        <v>830</v>
      </c>
      <c r="G492" s="118"/>
      <c r="H492" s="119"/>
      <c r="I492" s="119"/>
      <c r="J492" s="119"/>
      <c r="K492" s="119"/>
      <c r="L492" s="119"/>
      <c r="M492" s="119"/>
      <c r="N492" s="120"/>
      <c r="O492" s="39"/>
      <c r="P492" s="38"/>
      <c r="Q492" s="38"/>
    </row>
    <row r="493" spans="1:19" ht="18.95" customHeight="1">
      <c r="A493" s="95" t="str">
        <f>D493&amp;E493</f>
        <v>시멘트40kg</v>
      </c>
      <c r="C493" s="117"/>
      <c r="D493" s="283" t="s">
        <v>881</v>
      </c>
      <c r="E493" s="142" t="s">
        <v>882</v>
      </c>
      <c r="F493" s="7" t="s">
        <v>868</v>
      </c>
      <c r="G493" s="6"/>
      <c r="H493" s="121"/>
      <c r="I493" s="119"/>
      <c r="J493" s="119"/>
      <c r="K493" s="119"/>
      <c r="L493" s="119"/>
      <c r="M493" s="119"/>
      <c r="N493" s="120"/>
      <c r="O493" s="39"/>
      <c r="P493" s="5"/>
      <c r="Q493" s="4"/>
    </row>
    <row r="494" spans="1:19" ht="18.95" customHeight="1">
      <c r="A494" s="95" t="str">
        <f>D494&amp;E494</f>
        <v>모래강모래</v>
      </c>
      <c r="C494" s="117"/>
      <c r="D494" s="250" t="s">
        <v>869</v>
      </c>
      <c r="E494" s="8" t="s">
        <v>870</v>
      </c>
      <c r="F494" s="10" t="s">
        <v>793</v>
      </c>
      <c r="G494" s="6"/>
      <c r="H494" s="121"/>
      <c r="I494" s="119"/>
      <c r="J494" s="119"/>
      <c r="K494" s="119"/>
      <c r="L494" s="119"/>
      <c r="M494" s="119"/>
      <c r="N494" s="120"/>
      <c r="O494" s="39"/>
      <c r="P494" s="5"/>
      <c r="Q494" s="4"/>
    </row>
    <row r="495" spans="1:19" ht="18.95" customHeight="1">
      <c r="A495" s="95" t="str">
        <f>D495&amp;E495</f>
        <v>자갈Ø40mm</v>
      </c>
      <c r="C495" s="117"/>
      <c r="D495" s="282" t="s">
        <v>871</v>
      </c>
      <c r="E495" s="34" t="s">
        <v>872</v>
      </c>
      <c r="F495" s="10" t="s">
        <v>793</v>
      </c>
      <c r="G495" s="6"/>
      <c r="H495" s="121"/>
      <c r="I495" s="119"/>
      <c r="J495" s="119"/>
      <c r="K495" s="119"/>
      <c r="L495" s="119"/>
      <c r="M495" s="119"/>
      <c r="N495" s="120"/>
      <c r="O495" s="39"/>
      <c r="P495" s="38"/>
      <c r="Q495" s="38"/>
    </row>
    <row r="496" spans="1:19" ht="18.95" customHeight="1">
      <c r="C496" s="117"/>
      <c r="D496" s="118" t="s">
        <v>142</v>
      </c>
      <c r="E496" s="118" t="s">
        <v>143</v>
      </c>
      <c r="F496" s="117" t="s">
        <v>796</v>
      </c>
      <c r="G496" s="434"/>
      <c r="H496" s="119"/>
      <c r="I496" s="119"/>
      <c r="J496" s="119"/>
      <c r="K496" s="119"/>
      <c r="L496" s="119"/>
      <c r="M496" s="119"/>
      <c r="N496" s="120"/>
      <c r="O496" s="39"/>
      <c r="P496" s="38"/>
      <c r="Q496" s="38"/>
    </row>
    <row r="497" spans="1:19" ht="18.95" customHeight="1">
      <c r="C497" s="117"/>
      <c r="D497" s="118"/>
      <c r="E497" s="118"/>
      <c r="F497" s="117"/>
      <c r="G497" s="118"/>
      <c r="H497" s="119"/>
      <c r="I497" s="119"/>
      <c r="J497" s="119"/>
      <c r="K497" s="119"/>
      <c r="L497" s="119"/>
      <c r="M497" s="119"/>
      <c r="N497" s="120"/>
      <c r="O497" s="39"/>
      <c r="P497" s="38"/>
      <c r="Q497" s="38"/>
    </row>
    <row r="498" spans="1:19" ht="18.95" customHeight="1">
      <c r="B498" s="96" t="str">
        <f>C490&amp;C498</f>
        <v>55계</v>
      </c>
      <c r="C498" s="469" t="s">
        <v>145</v>
      </c>
      <c r="D498" s="470"/>
      <c r="E498" s="128"/>
      <c r="F498" s="129"/>
      <c r="G498" s="128"/>
      <c r="H498" s="130"/>
      <c r="I498" s="130"/>
      <c r="J498" s="130"/>
      <c r="K498" s="130"/>
      <c r="L498" s="130"/>
      <c r="M498" s="130"/>
      <c r="N498" s="131"/>
      <c r="O498" s="39"/>
      <c r="P498" s="38"/>
      <c r="Q498" s="38"/>
      <c r="S498" s="104"/>
    </row>
    <row r="499" spans="1:19" ht="18.95" customHeight="1">
      <c r="C499" s="20">
        <f>INT(ROW()/9+1)</f>
        <v>56</v>
      </c>
      <c r="D499" s="19" t="s">
        <v>873</v>
      </c>
      <c r="E499" s="118" t="s">
        <v>804</v>
      </c>
      <c r="F499" s="20" t="s">
        <v>874</v>
      </c>
      <c r="G499" s="19"/>
      <c r="H499" s="18"/>
      <c r="I499" s="18"/>
      <c r="J499" s="18"/>
      <c r="K499" s="18"/>
      <c r="L499" s="18"/>
      <c r="M499" s="18"/>
      <c r="N499" s="9"/>
      <c r="O499" s="17"/>
      <c r="P499" s="38"/>
      <c r="Q499" s="38"/>
    </row>
    <row r="500" spans="1:19" ht="18.95" customHeight="1">
      <c r="C500" s="117"/>
      <c r="D500" s="3" t="s">
        <v>324</v>
      </c>
      <c r="E500" s="118"/>
      <c r="F500" s="14" t="s">
        <v>830</v>
      </c>
      <c r="G500" s="118"/>
      <c r="H500" s="119"/>
      <c r="I500" s="119"/>
      <c r="J500" s="119"/>
      <c r="K500" s="119"/>
      <c r="L500" s="119"/>
      <c r="M500" s="119"/>
      <c r="N500" s="120"/>
      <c r="O500" s="39"/>
      <c r="P500" s="38"/>
      <c r="Q500" s="38"/>
    </row>
    <row r="501" spans="1:19" ht="18.95" customHeight="1">
      <c r="C501" s="117"/>
      <c r="D501" s="2" t="s">
        <v>318</v>
      </c>
      <c r="E501" s="118"/>
      <c r="F501" s="14" t="s">
        <v>830</v>
      </c>
      <c r="G501" s="118"/>
      <c r="H501" s="119"/>
      <c r="I501" s="119"/>
      <c r="J501" s="119"/>
      <c r="K501" s="119"/>
      <c r="L501" s="119"/>
      <c r="M501" s="119"/>
      <c r="N501" s="120"/>
      <c r="O501" s="39"/>
      <c r="P501" s="38"/>
      <c r="Q501" s="38"/>
    </row>
    <row r="502" spans="1:19" ht="18.95" customHeight="1">
      <c r="A502" s="95" t="str">
        <f>D502&amp;E502</f>
        <v>내수합판1급, 12×1220×2440mm(㎡)</v>
      </c>
      <c r="C502" s="117"/>
      <c r="D502" s="250" t="s">
        <v>875</v>
      </c>
      <c r="E502" s="1" t="s">
        <v>876</v>
      </c>
      <c r="F502" s="117" t="s">
        <v>874</v>
      </c>
      <c r="G502" s="118"/>
      <c r="H502" s="121"/>
      <c r="I502" s="119"/>
      <c r="J502" s="119"/>
      <c r="K502" s="119"/>
      <c r="L502" s="119"/>
      <c r="M502" s="119"/>
      <c r="N502" s="120"/>
      <c r="O502" s="39"/>
      <c r="P502" s="5"/>
      <c r="Q502" s="4"/>
    </row>
    <row r="503" spans="1:19" ht="18.95" customHeight="1">
      <c r="A503" s="95" t="str">
        <f>D503&amp;E503</f>
        <v>각재(角材)외송(㎥),30*30*3600</v>
      </c>
      <c r="C503" s="117"/>
      <c r="D503" s="250" t="s">
        <v>877</v>
      </c>
      <c r="E503" s="285" t="s">
        <v>1037</v>
      </c>
      <c r="F503" s="117" t="s">
        <v>874</v>
      </c>
      <c r="G503" s="118"/>
      <c r="H503" s="121"/>
      <c r="I503" s="119"/>
      <c r="J503" s="119"/>
      <c r="K503" s="119"/>
      <c r="L503" s="119"/>
      <c r="M503" s="119"/>
      <c r="N503" s="120"/>
      <c r="O503" s="39"/>
      <c r="P503" s="38"/>
      <c r="Q503" s="38"/>
    </row>
    <row r="504" spans="1:19" ht="18.95" customHeight="1">
      <c r="A504" s="95" t="str">
        <f>D504&amp;E504</f>
        <v>소모자재박리재 등</v>
      </c>
      <c r="C504" s="117"/>
      <c r="D504" s="250" t="s">
        <v>878</v>
      </c>
      <c r="E504" s="250" t="s">
        <v>879</v>
      </c>
      <c r="F504" s="117" t="s">
        <v>880</v>
      </c>
      <c r="G504" s="118"/>
      <c r="H504" s="121"/>
      <c r="I504" s="119"/>
      <c r="J504" s="119"/>
      <c r="K504" s="119"/>
      <c r="L504" s="119"/>
      <c r="M504" s="119"/>
      <c r="N504" s="120"/>
      <c r="O504" s="39"/>
      <c r="P504" s="38"/>
      <c r="Q504" s="38"/>
    </row>
    <row r="505" spans="1:19" ht="18.95" customHeight="1">
      <c r="C505" s="117"/>
      <c r="D505" s="118" t="s">
        <v>142</v>
      </c>
      <c r="E505" s="118" t="s">
        <v>143</v>
      </c>
      <c r="F505" s="117" t="s">
        <v>796</v>
      </c>
      <c r="G505" s="434"/>
      <c r="H505" s="119"/>
      <c r="I505" s="119"/>
      <c r="J505" s="119"/>
      <c r="K505" s="119"/>
      <c r="L505" s="119"/>
      <c r="M505" s="119"/>
      <c r="N505" s="120"/>
      <c r="O505" s="39"/>
      <c r="P505" s="38"/>
      <c r="Q505" s="4"/>
    </row>
    <row r="506" spans="1:19" ht="18.95" customHeight="1">
      <c r="C506" s="117"/>
      <c r="D506" s="118"/>
      <c r="E506" s="118"/>
      <c r="F506" s="117"/>
      <c r="G506" s="118"/>
      <c r="H506" s="119"/>
      <c r="I506" s="119"/>
      <c r="J506" s="119"/>
      <c r="K506" s="119"/>
      <c r="L506" s="119"/>
      <c r="M506" s="119"/>
      <c r="N506" s="120"/>
      <c r="O506" s="39"/>
      <c r="P506" s="38"/>
      <c r="Q506" s="38"/>
    </row>
    <row r="507" spans="1:19" ht="18.95" customHeight="1">
      <c r="B507" s="96" t="str">
        <f>C499&amp;C507</f>
        <v>56계</v>
      </c>
      <c r="C507" s="475" t="s">
        <v>145</v>
      </c>
      <c r="D507" s="476"/>
      <c r="E507" s="118"/>
      <c r="F507" s="117"/>
      <c r="G507" s="118"/>
      <c r="H507" s="119"/>
      <c r="I507" s="119"/>
      <c r="J507" s="119"/>
      <c r="K507" s="119"/>
      <c r="L507" s="119"/>
      <c r="M507" s="119"/>
      <c r="N507" s="120"/>
      <c r="O507" s="39"/>
      <c r="P507" s="38"/>
      <c r="Q507" s="38"/>
    </row>
    <row r="508" spans="1:19" ht="18.95" customHeight="1">
      <c r="C508" s="20">
        <f>INT(ROW()/9+1)</f>
        <v>57</v>
      </c>
      <c r="D508" s="19" t="s">
        <v>791</v>
      </c>
      <c r="E508" s="19" t="s">
        <v>792</v>
      </c>
      <c r="F508" s="20" t="s">
        <v>793</v>
      </c>
      <c r="G508" s="19"/>
      <c r="H508" s="18"/>
      <c r="I508" s="18"/>
      <c r="J508" s="18"/>
      <c r="K508" s="18"/>
      <c r="L508" s="18"/>
      <c r="M508" s="18"/>
      <c r="N508" s="145"/>
      <c r="O508" s="39"/>
      <c r="P508" s="38"/>
      <c r="Q508" s="38"/>
      <c r="S508" s="104"/>
    </row>
    <row r="509" spans="1:19" ht="18.95" customHeight="1">
      <c r="C509" s="117"/>
      <c r="D509" s="118" t="s">
        <v>318</v>
      </c>
      <c r="E509" s="118" t="s">
        <v>886</v>
      </c>
      <c r="F509" s="117" t="s">
        <v>137</v>
      </c>
      <c r="G509" s="118"/>
      <c r="H509" s="119"/>
      <c r="I509" s="119"/>
      <c r="J509" s="119"/>
      <c r="K509" s="119"/>
      <c r="L509" s="119"/>
      <c r="M509" s="119"/>
      <c r="N509" s="120"/>
      <c r="O509" s="39"/>
      <c r="P509" s="38"/>
      <c r="Q509" s="38"/>
      <c r="S509" s="104"/>
    </row>
    <row r="510" spans="1:19" ht="18.95" customHeight="1">
      <c r="C510" s="117"/>
      <c r="D510" s="118"/>
      <c r="E510" s="118"/>
      <c r="F510" s="117"/>
      <c r="G510" s="118"/>
      <c r="H510" s="119"/>
      <c r="I510" s="119"/>
      <c r="J510" s="119"/>
      <c r="K510" s="119"/>
      <c r="L510" s="119"/>
      <c r="M510" s="119"/>
      <c r="N510" s="120"/>
      <c r="O510" s="39"/>
      <c r="P510" s="38"/>
      <c r="Q510" s="38"/>
      <c r="S510" s="104"/>
    </row>
    <row r="511" spans="1:19" ht="18.95" customHeight="1">
      <c r="C511" s="117"/>
      <c r="D511" s="118"/>
      <c r="E511" s="118"/>
      <c r="F511" s="117"/>
      <c r="G511" s="118"/>
      <c r="H511" s="119"/>
      <c r="I511" s="119"/>
      <c r="J511" s="119"/>
      <c r="K511" s="119"/>
      <c r="L511" s="119"/>
      <c r="M511" s="119"/>
      <c r="N511" s="120"/>
      <c r="O511" s="39"/>
      <c r="P511" s="38"/>
      <c r="Q511" s="38"/>
      <c r="S511" s="104"/>
    </row>
    <row r="512" spans="1:19" ht="18.95" customHeight="1">
      <c r="C512" s="117"/>
      <c r="D512" s="118"/>
      <c r="E512" s="118"/>
      <c r="F512" s="117"/>
      <c r="G512" s="118"/>
      <c r="H512" s="119"/>
      <c r="I512" s="119"/>
      <c r="J512" s="119"/>
      <c r="K512" s="119"/>
      <c r="L512" s="119"/>
      <c r="M512" s="119"/>
      <c r="N512" s="120"/>
      <c r="O512" s="39"/>
      <c r="P512" s="38"/>
      <c r="Q512" s="38"/>
      <c r="S512" s="104"/>
    </row>
    <row r="513" spans="2:19" ht="18.95" customHeight="1">
      <c r="C513" s="117"/>
      <c r="D513" s="118"/>
      <c r="E513" s="118"/>
      <c r="F513" s="117"/>
      <c r="G513" s="118"/>
      <c r="H513" s="119"/>
      <c r="I513" s="119"/>
      <c r="J513" s="119"/>
      <c r="K513" s="119"/>
      <c r="L513" s="119"/>
      <c r="M513" s="119"/>
      <c r="N513" s="120"/>
      <c r="O513" s="39"/>
      <c r="P513" s="38"/>
      <c r="Q513" s="38"/>
      <c r="S513" s="104"/>
    </row>
    <row r="514" spans="2:19" ht="18.95" customHeight="1">
      <c r="C514" s="117"/>
      <c r="D514" s="118"/>
      <c r="E514" s="118"/>
      <c r="F514" s="117"/>
      <c r="G514" s="118"/>
      <c r="H514" s="119"/>
      <c r="I514" s="119"/>
      <c r="J514" s="119"/>
      <c r="K514" s="119"/>
      <c r="L514" s="119"/>
      <c r="M514" s="119"/>
      <c r="N514" s="120"/>
      <c r="O514" s="39"/>
      <c r="P514" s="38"/>
      <c r="Q514" s="38"/>
      <c r="S514" s="104"/>
    </row>
    <row r="515" spans="2:19" ht="18.95" customHeight="1">
      <c r="C515" s="117"/>
      <c r="D515" s="118"/>
      <c r="E515" s="118"/>
      <c r="F515" s="117"/>
      <c r="G515" s="118"/>
      <c r="H515" s="119"/>
      <c r="I515" s="119"/>
      <c r="J515" s="119"/>
      <c r="K515" s="119"/>
      <c r="L515" s="119"/>
      <c r="M515" s="119"/>
      <c r="N515" s="120"/>
      <c r="O515" s="39"/>
      <c r="P515" s="38"/>
      <c r="Q515" s="38"/>
      <c r="S515" s="104"/>
    </row>
    <row r="516" spans="2:19" ht="18.95" customHeight="1">
      <c r="B516" s="96" t="str">
        <f>C508&amp;C516</f>
        <v>57계</v>
      </c>
      <c r="C516" s="477" t="s">
        <v>145</v>
      </c>
      <c r="D516" s="478"/>
      <c r="E516" s="149"/>
      <c r="F516" s="148"/>
      <c r="G516" s="149"/>
      <c r="H516" s="150"/>
      <c r="I516" s="150"/>
      <c r="J516" s="150"/>
      <c r="K516" s="150"/>
      <c r="L516" s="150"/>
      <c r="M516" s="150"/>
      <c r="N516" s="151"/>
      <c r="O516" s="39"/>
      <c r="P516" s="38"/>
      <c r="Q516" s="38"/>
      <c r="S516" s="104"/>
    </row>
  </sheetData>
  <mergeCells count="61">
    <mergeCell ref="C498:D498"/>
    <mergeCell ref="C507:D507"/>
    <mergeCell ref="C516:D516"/>
    <mergeCell ref="C408:D408"/>
    <mergeCell ref="C417:D417"/>
    <mergeCell ref="C426:D426"/>
    <mergeCell ref="C435:D435"/>
    <mergeCell ref="C444:D444"/>
    <mergeCell ref="C453:D453"/>
    <mergeCell ref="C462:D462"/>
    <mergeCell ref="C471:D471"/>
    <mergeCell ref="C480:D480"/>
    <mergeCell ref="C489:D489"/>
    <mergeCell ref="C354:D354"/>
    <mergeCell ref="C363:D363"/>
    <mergeCell ref="C336:D336"/>
    <mergeCell ref="C372:D372"/>
    <mergeCell ref="C399:D399"/>
    <mergeCell ref="C381:D381"/>
    <mergeCell ref="C390:D390"/>
    <mergeCell ref="C327:D327"/>
    <mergeCell ref="C345:D345"/>
    <mergeCell ref="C39:D39"/>
    <mergeCell ref="C57:D57"/>
    <mergeCell ref="C120:D120"/>
    <mergeCell ref="C129:D129"/>
    <mergeCell ref="C138:D138"/>
    <mergeCell ref="C147:D147"/>
    <mergeCell ref="C156:D156"/>
    <mergeCell ref="C165:D165"/>
    <mergeCell ref="C174:D174"/>
    <mergeCell ref="C183:D183"/>
    <mergeCell ref="C192:D192"/>
    <mergeCell ref="C201:D201"/>
    <mergeCell ref="C219:D219"/>
    <mergeCell ref="C210:D210"/>
    <mergeCell ref="C12:D12"/>
    <mergeCell ref="C21:D21"/>
    <mergeCell ref="C30:D30"/>
    <mergeCell ref="C48:D48"/>
    <mergeCell ref="C1:N1"/>
    <mergeCell ref="C2:C3"/>
    <mergeCell ref="D2:D3"/>
    <mergeCell ref="E2:E3"/>
    <mergeCell ref="F2:F3"/>
    <mergeCell ref="G2:G3"/>
    <mergeCell ref="H2:I2"/>
    <mergeCell ref="J2:K2"/>
    <mergeCell ref="L2:M2"/>
    <mergeCell ref="N2:N3"/>
    <mergeCell ref="C228:D228"/>
    <mergeCell ref="C309:D309"/>
    <mergeCell ref="C237:D237"/>
    <mergeCell ref="C246:D246"/>
    <mergeCell ref="C318:D318"/>
    <mergeCell ref="C255:D255"/>
    <mergeCell ref="C273:D273"/>
    <mergeCell ref="C282:D282"/>
    <mergeCell ref="C291:D291"/>
    <mergeCell ref="C300:D300"/>
    <mergeCell ref="C264:D264"/>
  </mergeCells>
  <phoneticPr fontId="3" type="noConversion"/>
  <printOptions horizontalCentered="1"/>
  <pageMargins left="0.59055118110236227" right="0.31496062992125984" top="0.74803149606299213" bottom="0.70866141732283472" header="0.31496062992125984" footer="0.31496062992125984"/>
  <pageSetup paperSize="9" scale="77" orientation="landscape" r:id="rId1"/>
  <rowBreaks count="18" manualBreakCount="18">
    <brk id="30" min="2" max="13" man="1"/>
    <brk id="57" min="2" max="13" man="1"/>
    <brk id="84" min="2" max="13" man="1"/>
    <brk id="111" min="2" max="13" man="1"/>
    <brk id="138" min="2" max="13" man="1"/>
    <brk id="165" min="2" max="13" man="1"/>
    <brk id="192" min="2" max="13" man="1"/>
    <brk id="219" min="2" max="13" man="1"/>
    <brk id="246" min="2" max="13" man="1"/>
    <brk id="273" min="2" max="13" man="1"/>
    <brk id="300" min="2" max="13" man="1"/>
    <brk id="327" min="2" max="13" man="1"/>
    <brk id="354" min="2" max="13" man="1"/>
    <brk id="381" min="2" max="13" man="1"/>
    <brk id="408" min="2" max="13" man="1"/>
    <brk id="435" min="2" max="13" man="1"/>
    <brk id="462" min="2" max="13" man="1"/>
    <brk id="489" min="2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"/>
  <sheetViews>
    <sheetView showGridLines="0" view="pageBreakPreview" zoomScale="60" zoomScaleNormal="100" workbookViewId="0">
      <selection activeCell="H10" sqref="H10"/>
    </sheetView>
  </sheetViews>
  <sheetFormatPr defaultRowHeight="13.5"/>
  <sheetData>
    <row r="1" spans="1:13" ht="25.5">
      <c r="A1" s="468" t="s">
        <v>1028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</row>
  </sheetData>
  <mergeCells count="1">
    <mergeCell ref="A1:M1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9"/>
  <dimension ref="A1:U57"/>
  <sheetViews>
    <sheetView showGridLines="0" view="pageBreakPreview" zoomScaleNormal="100" zoomScaleSheetLayoutView="100" workbookViewId="0">
      <pane ySplit="3" topLeftCell="A34" activePane="bottomLeft" state="frozen"/>
      <selection activeCell="H10" sqref="H10"/>
      <selection pane="bottomLeft" activeCell="H10" sqref="H10"/>
    </sheetView>
  </sheetViews>
  <sheetFormatPr defaultColWidth="8.88671875" defaultRowHeight="24.95" customHeight="1"/>
  <cols>
    <col min="1" max="1" width="5.5546875" style="55" customWidth="1"/>
    <col min="2" max="2" width="6.77734375" style="65" customWidth="1"/>
    <col min="3" max="3" width="34.5546875" style="46" customWidth="1"/>
    <col min="4" max="4" width="33.77734375" style="46" customWidth="1"/>
    <col min="5" max="5" width="10.21875" style="65" customWidth="1"/>
    <col min="6" max="8" width="14.33203125" style="46" customWidth="1"/>
    <col min="9" max="9" width="10.77734375" style="46" bestFit="1" customWidth="1"/>
    <col min="10" max="10" width="9.88671875" style="46" customWidth="1"/>
    <col min="11" max="16384" width="8.88671875" style="46"/>
  </cols>
  <sheetData>
    <row r="1" spans="1:9" ht="45" customHeight="1">
      <c r="A1" s="74"/>
      <c r="B1" s="479" t="s">
        <v>35</v>
      </c>
      <c r="C1" s="479"/>
      <c r="D1" s="479"/>
      <c r="E1" s="479"/>
      <c r="F1" s="479"/>
      <c r="G1" s="479"/>
      <c r="H1" s="479"/>
      <c r="I1" s="479"/>
    </row>
    <row r="2" spans="1:9" ht="20.100000000000001" customHeight="1">
      <c r="A2" s="74"/>
      <c r="B2" s="464" t="s">
        <v>36</v>
      </c>
      <c r="C2" s="459" t="s">
        <v>37</v>
      </c>
      <c r="D2" s="459" t="s">
        <v>38</v>
      </c>
      <c r="E2" s="459" t="s">
        <v>39</v>
      </c>
      <c r="F2" s="482" t="s">
        <v>40</v>
      </c>
      <c r="G2" s="483"/>
      <c r="H2" s="459" t="s">
        <v>34</v>
      </c>
      <c r="I2" s="459" t="s">
        <v>41</v>
      </c>
    </row>
    <row r="3" spans="1:9" ht="6" customHeight="1">
      <c r="A3" s="74"/>
      <c r="B3" s="480"/>
      <c r="C3" s="481"/>
      <c r="D3" s="481"/>
      <c r="E3" s="481"/>
      <c r="F3" s="484"/>
      <c r="G3" s="485"/>
      <c r="H3" s="481"/>
      <c r="I3" s="481"/>
    </row>
    <row r="4" spans="1:9" ht="20.100000000000001" customHeight="1">
      <c r="A4" s="74" t="str">
        <f>C4&amp;D4</f>
        <v>광케이블 포설가공포설</v>
      </c>
      <c r="B4" s="51">
        <f>ROW()-3</f>
        <v>1</v>
      </c>
      <c r="C4" s="53" t="str">
        <f>VLOOKUP(B4,대가목록!$B$3:$K$94,2,0)</f>
        <v>광케이블 포설</v>
      </c>
      <c r="D4" s="53" t="str">
        <f>VLOOKUP(B4,대가목록!$B$3:$K$94,3,0)</f>
        <v>가공포설</v>
      </c>
      <c r="E4" s="51" t="str">
        <f>VLOOKUP(B4,대가목록!$B$3:$K$94,4,0)</f>
        <v>100m</v>
      </c>
      <c r="F4" s="75">
        <v>10</v>
      </c>
      <c r="G4" s="53"/>
      <c r="H4" s="53">
        <f>SUM(F4:G4)</f>
        <v>10</v>
      </c>
      <c r="I4" s="53"/>
    </row>
    <row r="5" spans="1:9" ht="20.100000000000001" customHeight="1">
      <c r="A5" s="74" t="str">
        <f t="shared" ref="A5:A26" si="0">C5&amp;D5</f>
        <v>광케이블 포설지중포설</v>
      </c>
      <c r="B5" s="51">
        <f t="shared" ref="B5:B57" si="1">ROW()-3</f>
        <v>2</v>
      </c>
      <c r="C5" s="53" t="str">
        <f>VLOOKUP(B5,대가목록!$B$3:$K$94,2,0)</f>
        <v>광케이블 포설</v>
      </c>
      <c r="D5" s="53" t="str">
        <f>VLOOKUP(B5,대가목록!$B$3:$K$94,3,0)</f>
        <v>지중포설</v>
      </c>
      <c r="E5" s="301" t="str">
        <f>VLOOKUP(B5,대가목록!$B$3:$K$94,4,0)</f>
        <v>100m</v>
      </c>
      <c r="F5" s="75">
        <v>15.35</v>
      </c>
      <c r="G5" s="53"/>
      <c r="H5" s="53">
        <f t="shared" ref="H5:H26" si="2">SUM(F5:G5)</f>
        <v>15.35</v>
      </c>
      <c r="I5" s="53"/>
    </row>
    <row r="6" spans="1:9" ht="20.100000000000001" customHeight="1">
      <c r="A6" s="74" t="str">
        <f t="shared" si="0"/>
        <v>꼬임케이블 포설UTP,옥외</v>
      </c>
      <c r="B6" s="51">
        <f t="shared" si="1"/>
        <v>3</v>
      </c>
      <c r="C6" s="53" t="str">
        <f>VLOOKUP(B6,대가목록!$B$3:$K$94,2,0)</f>
        <v>꼬임케이블 포설</v>
      </c>
      <c r="D6" s="53" t="str">
        <f>VLOOKUP(B6,대가목록!$B$3:$K$94,3,0)</f>
        <v>UTP,옥외</v>
      </c>
      <c r="E6" s="301" t="str">
        <f>VLOOKUP(B6,대가목록!$B$3:$K$94,4,0)</f>
        <v>10m</v>
      </c>
      <c r="F6" s="75">
        <v>390.1</v>
      </c>
      <c r="G6" s="53"/>
      <c r="H6" s="53">
        <f t="shared" si="2"/>
        <v>390.1</v>
      </c>
      <c r="I6" s="53"/>
    </row>
    <row r="7" spans="1:9" ht="20.100000000000001" customHeight="1">
      <c r="A7" s="74" t="str">
        <f t="shared" si="0"/>
        <v>꼬임케이블 포설UTP,옥외, 2조동시</v>
      </c>
      <c r="B7" s="51">
        <f t="shared" si="1"/>
        <v>4</v>
      </c>
      <c r="C7" s="53" t="str">
        <f>VLOOKUP(B7,대가목록!$B$3:$K$94,2,0)</f>
        <v>꼬임케이블 포설</v>
      </c>
      <c r="D7" s="53" t="str">
        <f>VLOOKUP(B7,대가목록!$B$3:$K$94,3,0)</f>
        <v>UTP,옥외, 2조동시</v>
      </c>
      <c r="E7" s="301" t="str">
        <f>VLOOKUP(B7,대가목록!$B$3:$K$94,4,0)</f>
        <v>10m</v>
      </c>
      <c r="F7" s="75">
        <v>40.799999999999997</v>
      </c>
      <c r="G7" s="53"/>
      <c r="H7" s="53">
        <f t="shared" si="2"/>
        <v>40.799999999999997</v>
      </c>
      <c r="I7" s="53"/>
    </row>
    <row r="8" spans="1:9" ht="20.100000000000001" customHeight="1">
      <c r="A8" s="74" t="str">
        <f t="shared" si="0"/>
        <v>꼬임케이블 포설UTP,구내</v>
      </c>
      <c r="B8" s="51">
        <f t="shared" si="1"/>
        <v>5</v>
      </c>
      <c r="C8" s="53" t="str">
        <f>VLOOKUP(B8,대가목록!$B$3:$K$94,2,0)</f>
        <v>꼬임케이블 포설</v>
      </c>
      <c r="D8" s="53" t="str">
        <f>VLOOKUP(B8,대가목록!$B$3:$K$94,3,0)</f>
        <v>UTP,구내</v>
      </c>
      <c r="E8" s="301" t="str">
        <f>VLOOKUP(B8,대가목록!$B$3:$K$94,4,0)</f>
        <v>10m</v>
      </c>
      <c r="F8" s="75">
        <v>171.2</v>
      </c>
      <c r="G8" s="53"/>
      <c r="H8" s="53">
        <f t="shared" si="2"/>
        <v>171.2</v>
      </c>
      <c r="I8" s="53"/>
    </row>
    <row r="9" spans="1:9" ht="20.100000000000001" customHeight="1">
      <c r="A9" s="74" t="str">
        <f t="shared" si="0"/>
        <v>전원 케이블 포가설F-CV 6㎟/2C</v>
      </c>
      <c r="B9" s="51">
        <f t="shared" si="1"/>
        <v>6</v>
      </c>
      <c r="C9" s="53" t="str">
        <f>VLOOKUP(B9,대가목록!$B$3:$K$94,2,0)</f>
        <v>전원 케이블 포가설</v>
      </c>
      <c r="D9" s="53" t="str">
        <f>VLOOKUP(B9,대가목록!$B$3:$K$94,3,0)</f>
        <v>F-CV 6㎟/2C</v>
      </c>
      <c r="E9" s="301" t="str">
        <f>VLOOKUP(B9,대가목록!$B$3:$K$94,4,0)</f>
        <v>10m</v>
      </c>
      <c r="F9" s="75">
        <v>113</v>
      </c>
      <c r="G9" s="53"/>
      <c r="H9" s="53">
        <f t="shared" si="2"/>
        <v>113</v>
      </c>
      <c r="I9" s="53"/>
    </row>
    <row r="10" spans="1:9" ht="20.100000000000001" customHeight="1">
      <c r="A10" s="74" t="str">
        <f t="shared" si="0"/>
        <v>스위칭 허브 설치4F8T</v>
      </c>
      <c r="B10" s="51">
        <f t="shared" si="1"/>
        <v>7</v>
      </c>
      <c r="C10" s="53" t="str">
        <f>VLOOKUP(B10,대가목록!$B$3:$K$94,2,0)</f>
        <v>스위칭 허브 설치</v>
      </c>
      <c r="D10" s="53" t="str">
        <f>VLOOKUP(B10,대가목록!$B$3:$K$94,3,0)</f>
        <v>4F8T</v>
      </c>
      <c r="E10" s="301" t="str">
        <f>VLOOKUP(B10,대가목록!$B$3:$K$94,4,0)</f>
        <v>대</v>
      </c>
      <c r="F10" s="75">
        <v>3</v>
      </c>
      <c r="G10" s="53"/>
      <c r="H10" s="53">
        <f t="shared" si="2"/>
        <v>3</v>
      </c>
      <c r="I10" s="53"/>
    </row>
    <row r="11" spans="1:9" ht="20.100000000000001" customHeight="1">
      <c r="A11" s="74" t="str">
        <f t="shared" si="0"/>
        <v>스위칭 허브 설치2F8T</v>
      </c>
      <c r="B11" s="51">
        <f t="shared" si="1"/>
        <v>8</v>
      </c>
      <c r="C11" s="53" t="str">
        <f>VLOOKUP(B11,대가목록!$B$3:$K$94,2,0)</f>
        <v>스위칭 허브 설치</v>
      </c>
      <c r="D11" s="53" t="str">
        <f>VLOOKUP(B11,대가목록!$B$3:$K$94,3,0)</f>
        <v>2F8T</v>
      </c>
      <c r="E11" s="301" t="str">
        <f>VLOOKUP(B11,대가목록!$B$3:$K$94,4,0)</f>
        <v>대</v>
      </c>
      <c r="F11" s="75">
        <v>40</v>
      </c>
      <c r="G11" s="53"/>
      <c r="H11" s="53">
        <f t="shared" si="2"/>
        <v>40</v>
      </c>
      <c r="I11" s="53"/>
    </row>
    <row r="12" spans="1:9" ht="20.100000000000001" customHeight="1">
      <c r="A12" s="74" t="str">
        <f t="shared" si="0"/>
        <v>더미 허브 설치Hub-4,Poe</v>
      </c>
      <c r="B12" s="51">
        <f t="shared" si="1"/>
        <v>9</v>
      </c>
      <c r="C12" s="53" t="str">
        <f>VLOOKUP(B12,대가목록!$B$3:$K$94,2,0)</f>
        <v>더미 허브 설치</v>
      </c>
      <c r="D12" s="53" t="str">
        <f>VLOOKUP(B12,대가목록!$B$3:$K$94,3,0)</f>
        <v>Hub-4,Poe</v>
      </c>
      <c r="E12" s="301" t="str">
        <f>VLOOKUP(B12,대가목록!$B$3:$K$94,4,0)</f>
        <v>대</v>
      </c>
      <c r="F12" s="75">
        <v>97</v>
      </c>
      <c r="G12" s="53"/>
      <c r="H12" s="53">
        <f t="shared" si="2"/>
        <v>97</v>
      </c>
      <c r="I12" s="53"/>
    </row>
    <row r="13" spans="1:9" ht="20.100000000000001" customHeight="1">
      <c r="A13" s="74" t="str">
        <f t="shared" si="0"/>
        <v>광분배반(FDF)신설mini-FDF</v>
      </c>
      <c r="B13" s="51">
        <f t="shared" si="1"/>
        <v>10</v>
      </c>
      <c r="C13" s="53" t="str">
        <f>VLOOKUP(B13,대가목록!$B$3:$K$94,2,0)</f>
        <v>광분배반(FDF)신설</v>
      </c>
      <c r="D13" s="53" t="str">
        <f>VLOOKUP(B13,대가목록!$B$3:$K$94,3,0)</f>
        <v>mini-FDF</v>
      </c>
      <c r="E13" s="301" t="str">
        <f>VLOOKUP(B13,대가목록!$B$3:$K$94,4,0)</f>
        <v>대</v>
      </c>
      <c r="F13" s="75">
        <v>14</v>
      </c>
      <c r="G13" s="53"/>
      <c r="H13" s="53">
        <f t="shared" si="2"/>
        <v>14</v>
      </c>
      <c r="I13" s="53"/>
    </row>
    <row r="14" spans="1:9" ht="20.100000000000001" customHeight="1">
      <c r="A14" s="74" t="str">
        <f t="shared" si="0"/>
        <v>광모듈 설치WDM-10km</v>
      </c>
      <c r="B14" s="51">
        <f t="shared" si="1"/>
        <v>11</v>
      </c>
      <c r="C14" s="53" t="str">
        <f>VLOOKUP(B14,대가목록!$B$3:$K$94,2,0)</f>
        <v>광모듈 설치</v>
      </c>
      <c r="D14" s="53" t="str">
        <f>VLOOKUP(B14,대가목록!$B$3:$K$94,3,0)</f>
        <v>WDM-10km</v>
      </c>
      <c r="E14" s="301" t="str">
        <f>VLOOKUP(B14,대가목록!$B$3:$K$94,4,0)</f>
        <v>개</v>
      </c>
      <c r="F14" s="75">
        <v>56</v>
      </c>
      <c r="G14" s="53"/>
      <c r="H14" s="53">
        <f t="shared" si="2"/>
        <v>56</v>
      </c>
      <c r="I14" s="53"/>
    </row>
    <row r="15" spans="1:9" ht="20.100000000000001" customHeight="1">
      <c r="A15" s="74" t="str">
        <f t="shared" si="0"/>
        <v>OJC 포설LC/SC-1m</v>
      </c>
      <c r="B15" s="51">
        <f t="shared" si="1"/>
        <v>12</v>
      </c>
      <c r="C15" s="53" t="str">
        <f>VLOOKUP(B15,대가목록!$B$3:$K$94,2,0)</f>
        <v>OJC 포설</v>
      </c>
      <c r="D15" s="53" t="str">
        <f>VLOOKUP(B15,대가목록!$B$3:$K$94,3,0)</f>
        <v>LC/SC-1m</v>
      </c>
      <c r="E15" s="301" t="str">
        <f>VLOOKUP(B15,대가목록!$B$3:$K$94,4,0)</f>
        <v>본</v>
      </c>
      <c r="F15" s="75">
        <v>56</v>
      </c>
      <c r="G15" s="53"/>
      <c r="H15" s="53">
        <f t="shared" si="2"/>
        <v>56</v>
      </c>
      <c r="I15" s="53"/>
    </row>
    <row r="16" spans="1:9" ht="20.100000000000001" customHeight="1">
      <c r="A16" s="74" t="str">
        <f t="shared" si="0"/>
        <v>국내성단12코어 이하</v>
      </c>
      <c r="B16" s="51">
        <f t="shared" si="1"/>
        <v>13</v>
      </c>
      <c r="C16" s="53" t="str">
        <f>VLOOKUP(B16,대가목록!$B$3:$K$94,2,0)</f>
        <v>국내성단</v>
      </c>
      <c r="D16" s="53" t="str">
        <f>VLOOKUP(B16,대가목록!$B$3:$K$94,3,0)</f>
        <v>12코어 이하</v>
      </c>
      <c r="E16" s="301" t="str">
        <f>VLOOKUP(B16,대가목록!$B$3:$K$94,4,0)</f>
        <v>코어</v>
      </c>
      <c r="F16" s="75">
        <v>56</v>
      </c>
      <c r="G16" s="53"/>
      <c r="H16" s="53">
        <f t="shared" si="2"/>
        <v>56</v>
      </c>
      <c r="I16" s="53"/>
    </row>
    <row r="17" spans="1:21" ht="20.100000000000001" customHeight="1">
      <c r="A17" s="74" t="str">
        <f t="shared" si="0"/>
        <v>광케이블 접속12코어 이하</v>
      </c>
      <c r="B17" s="51">
        <f t="shared" si="1"/>
        <v>14</v>
      </c>
      <c r="C17" s="53" t="str">
        <f>VLOOKUP(B17,대가목록!$B$3:$K$94,2,0)</f>
        <v>광케이블 접속</v>
      </c>
      <c r="D17" s="53" t="str">
        <f>VLOOKUP(B17,대가목록!$B$3:$K$94,3,0)</f>
        <v>12코어 이하</v>
      </c>
      <c r="E17" s="301" t="str">
        <f>VLOOKUP(B17,대가목록!$B$3:$K$94,4,0)</f>
        <v>코어</v>
      </c>
      <c r="F17" s="75">
        <v>2</v>
      </c>
      <c r="G17" s="53"/>
      <c r="H17" s="53">
        <f t="shared" si="2"/>
        <v>2</v>
      </c>
      <c r="I17" s="53"/>
    </row>
    <row r="18" spans="1:21" ht="20.100000000000001" customHeight="1">
      <c r="A18" s="74" t="str">
        <f t="shared" si="0"/>
        <v>모듈러 제작RJ-45</v>
      </c>
      <c r="B18" s="51">
        <f t="shared" si="1"/>
        <v>15</v>
      </c>
      <c r="C18" s="53" t="str">
        <f>VLOOKUP(B18,대가목록!$B$3:$K$94,2,0)</f>
        <v>모듈러 제작</v>
      </c>
      <c r="D18" s="53" t="str">
        <f>VLOOKUP(B18,대가목록!$B$3:$K$94,3,0)</f>
        <v>RJ-45</v>
      </c>
      <c r="E18" s="301" t="str">
        <f>VLOOKUP(B18,대가목록!$B$3:$K$94,4,0)</f>
        <v>10개</v>
      </c>
      <c r="F18" s="75">
        <v>71.400000000000006</v>
      </c>
      <c r="G18" s="53"/>
      <c r="H18" s="53">
        <f t="shared" si="2"/>
        <v>71.400000000000006</v>
      </c>
      <c r="I18" s="53"/>
    </row>
    <row r="19" spans="1:21" ht="20.100000000000001" customHeight="1">
      <c r="A19" s="74" t="str">
        <f t="shared" si="0"/>
        <v>전주건식7m 이하, 보강</v>
      </c>
      <c r="B19" s="51">
        <f t="shared" si="1"/>
        <v>16</v>
      </c>
      <c r="C19" s="53" t="str">
        <f>VLOOKUP(B19,대가목록!$B$3:$K$94,2,0)</f>
        <v>전주건식</v>
      </c>
      <c r="D19" s="53" t="str">
        <f>VLOOKUP(B19,대가목록!$B$3:$K$94,3,0)</f>
        <v>7m 이하, 보강</v>
      </c>
      <c r="E19" s="301" t="str">
        <f>VLOOKUP(B19,대가목록!$B$3:$K$94,4,0)</f>
        <v>본</v>
      </c>
      <c r="F19" s="75">
        <v>5</v>
      </c>
      <c r="G19" s="53"/>
      <c r="H19" s="53">
        <f t="shared" si="2"/>
        <v>5</v>
      </c>
      <c r="I19" s="53"/>
    </row>
    <row r="20" spans="1:21" ht="20.100000000000001" customHeight="1">
      <c r="A20" s="74" t="str">
        <f t="shared" si="0"/>
        <v>pole 건식6m 이하</v>
      </c>
      <c r="B20" s="51">
        <f t="shared" si="1"/>
        <v>17</v>
      </c>
      <c r="C20" s="53" t="str">
        <f>VLOOKUP(B20,대가목록!$B$3:$K$94,2,0)</f>
        <v>pole 건식</v>
      </c>
      <c r="D20" s="53" t="str">
        <f>VLOOKUP(B20,대가목록!$B$3:$K$94,3,0)</f>
        <v>6m 이하</v>
      </c>
      <c r="E20" s="301" t="str">
        <f>VLOOKUP(B20,대가목록!$B$3:$K$94,4,0)</f>
        <v>본</v>
      </c>
      <c r="F20" s="75">
        <v>4</v>
      </c>
      <c r="G20" s="53"/>
      <c r="H20" s="53">
        <f t="shared" si="2"/>
        <v>4</v>
      </c>
      <c r="I20" s="53"/>
    </row>
    <row r="21" spans="1:21" ht="20.100000000000001" customHeight="1">
      <c r="A21" s="74" t="str">
        <f t="shared" si="0"/>
        <v>pole 건식5m 이하</v>
      </c>
      <c r="B21" s="51">
        <f t="shared" si="1"/>
        <v>18</v>
      </c>
      <c r="C21" s="53" t="str">
        <f>VLOOKUP(B21,대가목록!$B$3:$K$94,2,0)</f>
        <v>pole 건식</v>
      </c>
      <c r="D21" s="53" t="str">
        <f>VLOOKUP(B21,대가목록!$B$3:$K$94,3,0)</f>
        <v>5m 이하</v>
      </c>
      <c r="E21" s="301" t="str">
        <f>VLOOKUP(B21,대가목록!$B$3:$K$94,4,0)</f>
        <v>본</v>
      </c>
      <c r="F21" s="75">
        <v>4</v>
      </c>
      <c r="G21" s="53"/>
      <c r="H21" s="53">
        <f t="shared" si="2"/>
        <v>4</v>
      </c>
      <c r="I21" s="53"/>
    </row>
    <row r="22" spans="1:21" ht="20.100000000000001" customHeight="1">
      <c r="A22" s="74" t="str">
        <f t="shared" si="0"/>
        <v>pole 건식3m 이하</v>
      </c>
      <c r="B22" s="51">
        <f t="shared" si="1"/>
        <v>19</v>
      </c>
      <c r="C22" s="53" t="str">
        <f>VLOOKUP(B22,대가목록!$B$3:$K$94,2,0)</f>
        <v>pole 건식</v>
      </c>
      <c r="D22" s="53" t="str">
        <f>VLOOKUP(B22,대가목록!$B$3:$K$94,3,0)</f>
        <v>3m 이하</v>
      </c>
      <c r="E22" s="301" t="str">
        <f>VLOOKUP(B22,대가목록!$B$3:$K$94,4,0)</f>
        <v>본</v>
      </c>
      <c r="F22" s="75">
        <v>3</v>
      </c>
      <c r="G22" s="53"/>
      <c r="H22" s="53">
        <f t="shared" si="2"/>
        <v>3</v>
      </c>
      <c r="I22" s="53"/>
    </row>
    <row r="23" spans="1:21" ht="20.100000000000001" customHeight="1">
      <c r="A23" s="74" t="str">
        <f t="shared" si="0"/>
        <v>밴드취부암타이밴드</v>
      </c>
      <c r="B23" s="51">
        <f t="shared" si="1"/>
        <v>20</v>
      </c>
      <c r="C23" s="53" t="str">
        <f>VLOOKUP(B23,대가목록!$B$3:$K$94,2,0)</f>
        <v>밴드취부</v>
      </c>
      <c r="D23" s="53" t="str">
        <f>VLOOKUP(B23,대가목록!$B$3:$K$94,3,0)</f>
        <v>암타이밴드</v>
      </c>
      <c r="E23" s="301" t="str">
        <f>VLOOKUP(B23,대가목록!$B$3:$K$94,4,0)</f>
        <v>10개</v>
      </c>
      <c r="F23" s="75">
        <v>0.9</v>
      </c>
      <c r="G23" s="53"/>
      <c r="H23" s="53">
        <f t="shared" si="2"/>
        <v>0.9</v>
      </c>
      <c r="I23" s="53"/>
    </row>
    <row r="24" spans="1:21" ht="20.100000000000001" customHeight="1">
      <c r="A24" s="74" t="str">
        <f t="shared" si="0"/>
        <v>클램프 취부클램프</v>
      </c>
      <c r="B24" s="51">
        <f t="shared" si="1"/>
        <v>21</v>
      </c>
      <c r="C24" s="53" t="str">
        <f>VLOOKUP(B24,대가목록!$B$3:$K$94,2,0)</f>
        <v>클램프 취부</v>
      </c>
      <c r="D24" s="53" t="str">
        <f>VLOOKUP(B24,대가목록!$B$3:$K$94,3,0)</f>
        <v>클램프</v>
      </c>
      <c r="E24" s="301" t="str">
        <f>VLOOKUP(B24,대가목록!$B$3:$K$94,4,0)</f>
        <v>10개</v>
      </c>
      <c r="F24" s="75">
        <v>0.9</v>
      </c>
      <c r="G24" s="53"/>
      <c r="H24" s="53">
        <f t="shared" si="2"/>
        <v>0.9</v>
      </c>
      <c r="I24" s="53"/>
    </row>
    <row r="25" spans="1:21" ht="20.100000000000001" customHeight="1">
      <c r="A25" s="74" t="str">
        <f t="shared" si="0"/>
        <v>조가선가설30㎟</v>
      </c>
      <c r="B25" s="51">
        <f t="shared" si="1"/>
        <v>22</v>
      </c>
      <c r="C25" s="53" t="str">
        <f>VLOOKUP(B25,대가목록!$B$3:$K$94,2,0)</f>
        <v>조가선가설</v>
      </c>
      <c r="D25" s="53" t="str">
        <f>VLOOKUP(B25,대가목록!$B$3:$K$94,3,0)</f>
        <v>30㎟</v>
      </c>
      <c r="E25" s="301" t="str">
        <f>VLOOKUP(B25,대가목록!$B$3:$K$94,4,0)</f>
        <v>km</v>
      </c>
      <c r="F25" s="75">
        <v>0.58799999999999997</v>
      </c>
      <c r="G25" s="53"/>
      <c r="H25" s="53">
        <f t="shared" si="2"/>
        <v>0.58799999999999997</v>
      </c>
      <c r="I25" s="53"/>
    </row>
    <row r="26" spans="1:21" ht="20.100000000000001" customHeight="1">
      <c r="A26" s="74" t="str">
        <f t="shared" si="0"/>
        <v>케이블 바인딩</v>
      </c>
      <c r="B26" s="51">
        <f t="shared" si="1"/>
        <v>23</v>
      </c>
      <c r="C26" s="53" t="str">
        <f>VLOOKUP(B26,대가목록!$B$3:$K$94,2,0)</f>
        <v>케이블 바인딩</v>
      </c>
      <c r="D26" s="53" t="str">
        <f>VLOOKUP(B26,대가목록!$B$3:$K$94,3,0)</f>
        <v/>
      </c>
      <c r="E26" s="301" t="str">
        <f>VLOOKUP(B26,대가목록!$B$3:$K$94,4,0)</f>
        <v>km</v>
      </c>
      <c r="F26" s="75">
        <v>1.18</v>
      </c>
      <c r="G26" s="53"/>
      <c r="H26" s="53">
        <f t="shared" si="2"/>
        <v>1.18</v>
      </c>
      <c r="I26" s="53"/>
    </row>
    <row r="27" spans="1:21" ht="20.100000000000001" customHeight="1">
      <c r="A27" s="74" t="str">
        <f>C27&amp;D27</f>
        <v>행거 설치</v>
      </c>
      <c r="B27" s="51">
        <f t="shared" si="1"/>
        <v>24</v>
      </c>
      <c r="C27" s="53" t="str">
        <f>VLOOKUP(B27,대가목록!$B$3:$K$94,2,0)</f>
        <v>행거 설치</v>
      </c>
      <c r="D27" s="53" t="str">
        <f>VLOOKUP(B27,대가목록!$B$3:$K$94,3,0)</f>
        <v/>
      </c>
      <c r="E27" s="301" t="str">
        <f>VLOOKUP(B27,대가목록!$B$3:$K$94,4,0)</f>
        <v>km</v>
      </c>
      <c r="F27" s="75">
        <v>1.371</v>
      </c>
      <c r="G27" s="53"/>
      <c r="H27" s="53">
        <f>SUM(F27:G27)</f>
        <v>1.371</v>
      </c>
      <c r="I27" s="53"/>
    </row>
    <row r="28" spans="1:21" ht="20.100000000000001" customHeight="1">
      <c r="A28" s="74" t="str">
        <f>C28&amp;D28</f>
        <v>카메라 철거돔형, 불용</v>
      </c>
      <c r="B28" s="51">
        <f t="shared" si="1"/>
        <v>25</v>
      </c>
      <c r="C28" s="53" t="str">
        <f>VLOOKUP(B28,대가목록!$B$3:$K$94,2,0)</f>
        <v>카메라 철거</v>
      </c>
      <c r="D28" s="53" t="str">
        <f>VLOOKUP(B28,대가목록!$B$3:$K$94,3,0)</f>
        <v>돔형, 불용</v>
      </c>
      <c r="E28" s="301" t="str">
        <f>VLOOKUP(B28,대가목록!$B$3:$K$94,4,0)</f>
        <v>대</v>
      </c>
      <c r="F28" s="75">
        <v>2</v>
      </c>
      <c r="G28" s="53"/>
      <c r="H28" s="53">
        <f>SUM(F28:G28)</f>
        <v>2</v>
      </c>
      <c r="I28" s="53"/>
    </row>
    <row r="29" spans="1:21" ht="20.100000000000001" customHeight="1">
      <c r="A29" s="74" t="str">
        <f>C29&amp;D29</f>
        <v>ARM 설치L=1m</v>
      </c>
      <c r="B29" s="51">
        <f t="shared" si="1"/>
        <v>26</v>
      </c>
      <c r="C29" s="53" t="str">
        <f>VLOOKUP(B29,대가목록!$B$3:$K$94,2,0)</f>
        <v>ARM 설치</v>
      </c>
      <c r="D29" s="53" t="str">
        <f>VLOOKUP(B29,대가목록!$B$3:$K$94,3,0)</f>
        <v>L=1m</v>
      </c>
      <c r="E29" s="301" t="str">
        <f>VLOOKUP(B29,대가목록!$B$3:$K$94,4,0)</f>
        <v>대</v>
      </c>
      <c r="F29" s="75">
        <v>2</v>
      </c>
      <c r="G29" s="53"/>
      <c r="H29" s="53">
        <f>SUM(F29:G29)</f>
        <v>2</v>
      </c>
      <c r="I29" s="53"/>
    </row>
    <row r="30" spans="1:21" ht="20.100000000000001" customHeight="1">
      <c r="A30" s="74" t="str">
        <f>C30&amp;D30</f>
        <v>ARM 설치L=2m</v>
      </c>
      <c r="B30" s="51">
        <f t="shared" si="1"/>
        <v>27</v>
      </c>
      <c r="C30" s="53" t="str">
        <f>VLOOKUP(B30,대가목록!$B$3:$K$94,2,0)</f>
        <v>ARM 설치</v>
      </c>
      <c r="D30" s="53" t="str">
        <f>VLOOKUP(B30,대가목록!$B$3:$K$94,3,0)</f>
        <v>L=2m</v>
      </c>
      <c r="E30" s="301" t="str">
        <f>VLOOKUP(B30,대가목록!$B$3:$K$94,4,0)</f>
        <v>대</v>
      </c>
      <c r="F30" s="75">
        <v>1</v>
      </c>
      <c r="G30" s="53"/>
      <c r="H30" s="53">
        <f>SUM(F30:G30)</f>
        <v>1</v>
      </c>
      <c r="I30" s="53"/>
      <c r="U30" s="279"/>
    </row>
    <row r="31" spans="1:21" ht="20.100000000000001" customHeight="1">
      <c r="A31" s="74" t="str">
        <f t="shared" ref="A31:A40" si="3">C31&amp;D31</f>
        <v>지상고 높임 철물 설치5m 이하</v>
      </c>
      <c r="B31" s="51">
        <f t="shared" si="1"/>
        <v>28</v>
      </c>
      <c r="C31" s="53" t="str">
        <f>VLOOKUP(B31,대가목록!$B$3:$K$94,2,0)</f>
        <v>지상고 높임 철물 설치</v>
      </c>
      <c r="D31" s="53" t="str">
        <f>VLOOKUP(B31,대가목록!$B$3:$K$94,3,0)</f>
        <v>5m 이하</v>
      </c>
      <c r="E31" s="301" t="str">
        <f>VLOOKUP(B31,대가목록!$B$3:$K$94,4,0)</f>
        <v>개</v>
      </c>
      <c r="F31" s="75">
        <v>7</v>
      </c>
      <c r="G31" s="53"/>
      <c r="H31" s="53">
        <f t="shared" ref="H31:H40" si="4">SUM(F31:G31)</f>
        <v>7</v>
      </c>
      <c r="I31" s="53"/>
      <c r="U31" s="279"/>
    </row>
    <row r="32" spans="1:21" ht="20.100000000000001" customHeight="1">
      <c r="A32" s="74" t="str">
        <f t="shared" si="3"/>
        <v>함체설치5250㎠ 이하, (440*600)</v>
      </c>
      <c r="B32" s="51">
        <f t="shared" si="1"/>
        <v>29</v>
      </c>
      <c r="C32" s="53" t="str">
        <f>VLOOKUP(B32,대가목록!$B$3:$K$94,2,0)</f>
        <v>함체설치</v>
      </c>
      <c r="D32" s="53" t="str">
        <f>VLOOKUP(B32,대가목록!$B$3:$K$94,3,0)</f>
        <v>5250㎠ 이하, (440*600)</v>
      </c>
      <c r="E32" s="301" t="str">
        <f>VLOOKUP(B32,대가목록!$B$3:$K$94,4,0)</f>
        <v>개</v>
      </c>
      <c r="F32" s="75">
        <v>7</v>
      </c>
      <c r="G32" s="53"/>
      <c r="H32" s="53">
        <f t="shared" si="4"/>
        <v>7</v>
      </c>
      <c r="I32" s="53"/>
    </row>
    <row r="33" spans="1:9" ht="20.100000000000001" customHeight="1">
      <c r="A33" s="74" t="str">
        <f t="shared" si="3"/>
        <v>함체설치1800㎠ 이하, (360*430)</v>
      </c>
      <c r="B33" s="51">
        <f t="shared" si="1"/>
        <v>30</v>
      </c>
      <c r="C33" s="53" t="str">
        <f>VLOOKUP(B33,대가목록!$B$3:$K$94,2,0)</f>
        <v>함체설치</v>
      </c>
      <c r="D33" s="53" t="str">
        <f>VLOOKUP(B33,대가목록!$B$3:$K$94,3,0)</f>
        <v>1800㎠ 이하, (360*430)</v>
      </c>
      <c r="E33" s="301" t="str">
        <f>VLOOKUP(B33,대가목록!$B$3:$K$94,4,0)</f>
        <v>개</v>
      </c>
      <c r="F33" s="75">
        <v>49</v>
      </c>
      <c r="G33" s="53"/>
      <c r="H33" s="53">
        <f t="shared" si="4"/>
        <v>49</v>
      </c>
      <c r="I33" s="53"/>
    </row>
    <row r="34" spans="1:9" ht="20.100000000000001" customHeight="1">
      <c r="A34" s="74" t="str">
        <f t="shared" si="3"/>
        <v>기초 설치기성품(600*840*720*900)</v>
      </c>
      <c r="B34" s="51">
        <f t="shared" si="1"/>
        <v>31</v>
      </c>
      <c r="C34" s="53" t="str">
        <f>VLOOKUP(B34,대가목록!$B$3:$K$94,2,0)</f>
        <v>기초 설치</v>
      </c>
      <c r="D34" s="53" t="str">
        <f>VLOOKUP(B34,대가목록!$B$3:$K$94,3,0)</f>
        <v>기성품(600*840*720*900)</v>
      </c>
      <c r="E34" s="301" t="str">
        <f>VLOOKUP(B34,대가목록!$B$3:$K$94,4,0)</f>
        <v>개</v>
      </c>
      <c r="F34" s="75">
        <v>8</v>
      </c>
      <c r="G34" s="53"/>
      <c r="H34" s="53">
        <f t="shared" si="4"/>
        <v>8</v>
      </c>
      <c r="I34" s="53"/>
    </row>
    <row r="35" spans="1:9" ht="20.100000000000001" customHeight="1">
      <c r="A35" s="74" t="str">
        <f t="shared" si="3"/>
        <v>기초 설치현장타설</v>
      </c>
      <c r="B35" s="51">
        <f t="shared" si="1"/>
        <v>32</v>
      </c>
      <c r="C35" s="53" t="str">
        <f>VLOOKUP(B35,대가목록!$B$3:$K$94,2,0)</f>
        <v>기초 설치</v>
      </c>
      <c r="D35" s="53" t="str">
        <f>VLOOKUP(B35,대가목록!$B$3:$K$94,3,0)</f>
        <v>현장타설</v>
      </c>
      <c r="E35" s="301" t="str">
        <f>VLOOKUP(B35,대가목록!$B$3:$K$94,4,0)</f>
        <v>개</v>
      </c>
      <c r="F35" s="75">
        <v>6</v>
      </c>
      <c r="G35" s="53"/>
      <c r="H35" s="53">
        <f t="shared" si="4"/>
        <v>6</v>
      </c>
      <c r="I35" s="53"/>
    </row>
    <row r="36" spans="1:9" ht="20.100000000000001" customHeight="1">
      <c r="A36" s="74" t="str">
        <f t="shared" si="3"/>
        <v>ELB 설치30AF이하, 차단기</v>
      </c>
      <c r="B36" s="51">
        <f t="shared" si="1"/>
        <v>33</v>
      </c>
      <c r="C36" s="53" t="str">
        <f>VLOOKUP(B36,대가목록!$B$3:$K$94,2,0)</f>
        <v>ELB 설치</v>
      </c>
      <c r="D36" s="53" t="str">
        <f>VLOOKUP(B36,대가목록!$B$3:$K$94,3,0)</f>
        <v>30AF이하, 차단기</v>
      </c>
      <c r="E36" s="301" t="str">
        <f>VLOOKUP(B36,대가목록!$B$3:$K$94,4,0)</f>
        <v>개</v>
      </c>
      <c r="F36" s="75">
        <v>55</v>
      </c>
      <c r="G36" s="53"/>
      <c r="H36" s="53">
        <f t="shared" si="4"/>
        <v>55</v>
      </c>
      <c r="I36" s="53"/>
    </row>
    <row r="37" spans="1:9" ht="20.100000000000001" customHeight="1">
      <c r="A37" s="74" t="str">
        <f t="shared" si="3"/>
        <v>SPD 설치전원용</v>
      </c>
      <c r="B37" s="51">
        <f t="shared" si="1"/>
        <v>34</v>
      </c>
      <c r="C37" s="53" t="str">
        <f>VLOOKUP(B37,대가목록!$B$3:$K$94,2,0)</f>
        <v>SPD 설치</v>
      </c>
      <c r="D37" s="53" t="str">
        <f>VLOOKUP(B37,대가목록!$B$3:$K$94,3,0)</f>
        <v>전원용</v>
      </c>
      <c r="E37" s="301" t="str">
        <f>VLOOKUP(B37,대가목록!$B$3:$K$94,4,0)</f>
        <v>개</v>
      </c>
      <c r="F37" s="75">
        <v>15</v>
      </c>
      <c r="G37" s="53"/>
      <c r="H37" s="53">
        <f t="shared" si="4"/>
        <v>15</v>
      </c>
      <c r="I37" s="53"/>
    </row>
    <row r="38" spans="1:9" ht="20.100000000000001" customHeight="1">
      <c r="A38" s="74" t="str">
        <f t="shared" si="3"/>
        <v>전원콘센트 설치2P 기준</v>
      </c>
      <c r="B38" s="51">
        <f t="shared" si="1"/>
        <v>35</v>
      </c>
      <c r="C38" s="53" t="str">
        <f>VLOOKUP(B38,대가목록!$B$3:$K$94,2,0)</f>
        <v>전원콘센트 설치</v>
      </c>
      <c r="D38" s="53" t="str">
        <f>VLOOKUP(B38,대가목록!$B$3:$K$94,3,0)</f>
        <v>2P 기준</v>
      </c>
      <c r="E38" s="301" t="str">
        <f>VLOOKUP(B38,대가목록!$B$3:$K$94,4,0)</f>
        <v>개</v>
      </c>
      <c r="F38" s="75">
        <v>87</v>
      </c>
      <c r="G38" s="53"/>
      <c r="H38" s="53">
        <f t="shared" si="4"/>
        <v>87</v>
      </c>
      <c r="I38" s="53"/>
    </row>
    <row r="39" spans="1:9" ht="20.100000000000001" customHeight="1">
      <c r="A39" s="74" t="str">
        <f t="shared" si="3"/>
        <v>접지봉 타설14㎟ x 1000L x 1EA</v>
      </c>
      <c r="B39" s="51">
        <f t="shared" si="1"/>
        <v>36</v>
      </c>
      <c r="C39" s="53" t="str">
        <f>VLOOKUP(B39,대가목록!$B$3:$K$94,2,0)</f>
        <v>접지봉 타설</v>
      </c>
      <c r="D39" s="53" t="str">
        <f>VLOOKUP(B39,대가목록!$B$3:$K$94,3,0)</f>
        <v>14㎟ x 1000L x 1EA</v>
      </c>
      <c r="E39" s="301" t="str">
        <f>VLOOKUP(B39,대가목록!$B$3:$K$94,4,0)</f>
        <v>개소</v>
      </c>
      <c r="F39" s="75">
        <v>12</v>
      </c>
      <c r="G39" s="53"/>
      <c r="H39" s="53">
        <f t="shared" si="4"/>
        <v>12</v>
      </c>
      <c r="I39" s="53"/>
    </row>
    <row r="40" spans="1:9" ht="20.100000000000001" customHeight="1">
      <c r="A40" s="74" t="str">
        <f t="shared" si="3"/>
        <v>접지 케이블10㎟이하</v>
      </c>
      <c r="B40" s="51">
        <f t="shared" si="1"/>
        <v>37</v>
      </c>
      <c r="C40" s="53" t="str">
        <f>VLOOKUP(B40,대가목록!$B$3:$K$94,2,0)</f>
        <v>접지 케이블</v>
      </c>
      <c r="D40" s="53" t="str">
        <f>VLOOKUP(B40,대가목록!$B$3:$K$94,3,0)</f>
        <v>10㎟이하</v>
      </c>
      <c r="E40" s="301" t="str">
        <f>VLOOKUP(B40,대가목록!$B$3:$K$94,4,0)</f>
        <v>10m</v>
      </c>
      <c r="F40" s="75">
        <v>9</v>
      </c>
      <c r="G40" s="53"/>
      <c r="H40" s="53">
        <f t="shared" si="4"/>
        <v>9</v>
      </c>
      <c r="I40" s="53"/>
    </row>
    <row r="41" spans="1:9" s="279" customFormat="1" ht="20.100000000000001" customHeight="1">
      <c r="A41" s="74" t="str">
        <f t="shared" ref="A41:A51" si="5">C41&amp;D41</f>
        <v>접지선 압착단자</v>
      </c>
      <c r="B41" s="280">
        <f t="shared" si="1"/>
        <v>38</v>
      </c>
      <c r="C41" s="53" t="str">
        <f>VLOOKUP(B41,대가목록!$B$3:$K$94,2,0)</f>
        <v>접지선 압착단자</v>
      </c>
      <c r="D41" s="53" t="str">
        <f>VLOOKUP(B41,대가목록!$B$3:$K$94,3,0)</f>
        <v/>
      </c>
      <c r="E41" s="301" t="str">
        <f>VLOOKUP(B41,대가목록!$B$3:$K$94,4,0)</f>
        <v>개</v>
      </c>
      <c r="F41" s="75">
        <v>11</v>
      </c>
      <c r="G41" s="53"/>
      <c r="H41" s="53">
        <f t="shared" ref="H41:H51" si="6">SUM(F41:G41)</f>
        <v>11</v>
      </c>
      <c r="I41" s="53"/>
    </row>
    <row r="42" spans="1:9" s="279" customFormat="1" ht="20.100000000000001" customHeight="1">
      <c r="A42" s="74" t="str">
        <f t="shared" si="5"/>
        <v>피뢰 접지</v>
      </c>
      <c r="B42" s="280">
        <f t="shared" si="1"/>
        <v>39</v>
      </c>
      <c r="C42" s="53" t="str">
        <f>VLOOKUP(B42,대가목록!$B$3:$K$94,2,0)</f>
        <v>피뢰 접지</v>
      </c>
      <c r="D42" s="53" t="str">
        <f>VLOOKUP(B42,대가목록!$B$3:$K$94,3,0)</f>
        <v/>
      </c>
      <c r="E42" s="301" t="str">
        <f>VLOOKUP(B42,대가목록!$B$3:$K$94,4,0)</f>
        <v>개</v>
      </c>
      <c r="F42" s="75">
        <v>3</v>
      </c>
      <c r="G42" s="53"/>
      <c r="H42" s="53">
        <f t="shared" si="6"/>
        <v>3</v>
      </c>
      <c r="I42" s="53"/>
    </row>
    <row r="43" spans="1:9" s="279" customFormat="1" ht="20.100000000000001" customHeight="1">
      <c r="A43" s="74" t="str">
        <f t="shared" si="5"/>
        <v>안내판설치CCTV 안내판AL2T</v>
      </c>
      <c r="B43" s="280">
        <f t="shared" si="1"/>
        <v>40</v>
      </c>
      <c r="C43" s="53" t="str">
        <f>VLOOKUP(B43,대가목록!$B$3:$K$94,2,0)</f>
        <v>안내판설치</v>
      </c>
      <c r="D43" s="53" t="str">
        <f>VLOOKUP(B43,대가목록!$B$3:$K$94,3,0)</f>
        <v>CCTV 안내판AL2T</v>
      </c>
      <c r="E43" s="301" t="str">
        <f>VLOOKUP(B43,대가목록!$B$3:$K$94,4,0)</f>
        <v>개</v>
      </c>
      <c r="F43" s="75">
        <v>5</v>
      </c>
      <c r="G43" s="53"/>
      <c r="H43" s="53">
        <f t="shared" si="6"/>
        <v>5</v>
      </c>
      <c r="I43" s="53"/>
    </row>
    <row r="44" spans="1:9" s="279" customFormat="1" ht="20.100000000000001" customHeight="1">
      <c r="A44" s="74" t="str">
        <f t="shared" si="5"/>
        <v>스티커 부착함체용</v>
      </c>
      <c r="B44" s="280">
        <f t="shared" si="1"/>
        <v>41</v>
      </c>
      <c r="C44" s="53" t="str">
        <f>VLOOKUP(B44,대가목록!$B$3:$K$94,2,0)</f>
        <v>스티커 부착</v>
      </c>
      <c r="D44" s="53" t="str">
        <f>VLOOKUP(B44,대가목록!$B$3:$K$94,3,0)</f>
        <v>함체용</v>
      </c>
      <c r="E44" s="301" t="str">
        <f>VLOOKUP(B44,대가목록!$B$3:$K$94,4,0)</f>
        <v>매</v>
      </c>
      <c r="F44" s="75">
        <v>53</v>
      </c>
      <c r="G44" s="53"/>
      <c r="H44" s="53">
        <f t="shared" si="6"/>
        <v>53</v>
      </c>
      <c r="I44" s="53"/>
    </row>
    <row r="45" spans="1:9" s="279" customFormat="1" ht="20.100000000000001" customHeight="1">
      <c r="A45" s="74" t="str">
        <f t="shared" si="5"/>
        <v>AP 설치단독형, 자재비 제외</v>
      </c>
      <c r="B45" s="280">
        <f t="shared" si="1"/>
        <v>42</v>
      </c>
      <c r="C45" s="53" t="str">
        <f>VLOOKUP(B45,대가목록!$B$3:$K$94,2,0)</f>
        <v>AP 설치</v>
      </c>
      <c r="D45" s="53" t="str">
        <f>VLOOKUP(B45,대가목록!$B$3:$K$94,3,0)</f>
        <v>단독형, 자재비 제외</v>
      </c>
      <c r="E45" s="301" t="str">
        <f>VLOOKUP(B45,대가목록!$B$3:$K$94,4,0)</f>
        <v>대</v>
      </c>
      <c r="F45" s="75">
        <v>5</v>
      </c>
      <c r="G45" s="53"/>
      <c r="H45" s="53">
        <f t="shared" si="6"/>
        <v>5</v>
      </c>
      <c r="I45" s="53"/>
    </row>
    <row r="46" spans="1:9" s="279" customFormat="1" ht="20.100000000000001" customHeight="1">
      <c r="A46" s="74" t="str">
        <f t="shared" si="5"/>
        <v>AP 설치단독형, 실내형</v>
      </c>
      <c r="B46" s="280">
        <f t="shared" si="1"/>
        <v>43</v>
      </c>
      <c r="C46" s="53" t="str">
        <f>VLOOKUP(B46,대가목록!$B$3:$K$94,2,0)</f>
        <v>AP 설치</v>
      </c>
      <c r="D46" s="53" t="str">
        <f>VLOOKUP(B46,대가목록!$B$3:$K$94,3,0)</f>
        <v>단독형, 실내형</v>
      </c>
      <c r="E46" s="301" t="str">
        <f>VLOOKUP(B46,대가목록!$B$3:$K$94,4,0)</f>
        <v>대</v>
      </c>
      <c r="F46" s="75">
        <v>8</v>
      </c>
      <c r="G46" s="53"/>
      <c r="H46" s="53">
        <f t="shared" si="6"/>
        <v>8</v>
      </c>
      <c r="I46" s="53"/>
    </row>
    <row r="47" spans="1:9" s="279" customFormat="1" ht="20.100000000000001" customHeight="1">
      <c r="A47" s="74" t="str">
        <f t="shared" si="5"/>
        <v>AP 철거재용</v>
      </c>
      <c r="B47" s="280">
        <f t="shared" si="1"/>
        <v>44</v>
      </c>
      <c r="C47" s="53" t="str">
        <f>VLOOKUP(B47,대가목록!$B$3:$K$94,2,0)</f>
        <v>AP 철거</v>
      </c>
      <c r="D47" s="53" t="str">
        <f>VLOOKUP(B47,대가목록!$B$3:$K$94,3,0)</f>
        <v>재용</v>
      </c>
      <c r="E47" s="301" t="str">
        <f>VLOOKUP(B47,대가목록!$B$3:$K$94,4,0)</f>
        <v>대</v>
      </c>
      <c r="F47" s="75">
        <v>10</v>
      </c>
      <c r="G47" s="53"/>
      <c r="H47" s="53">
        <f t="shared" si="6"/>
        <v>10</v>
      </c>
      <c r="I47" s="53"/>
    </row>
    <row r="48" spans="1:9" s="279" customFormat="1" ht="20.100000000000001" customHeight="1">
      <c r="A48" s="74" t="str">
        <f t="shared" si="5"/>
        <v>AP 철거불용</v>
      </c>
      <c r="B48" s="280">
        <f t="shared" si="1"/>
        <v>45</v>
      </c>
      <c r="C48" s="53" t="str">
        <f>VLOOKUP(B48,대가목록!$B$3:$K$94,2,0)</f>
        <v>AP 철거</v>
      </c>
      <c r="D48" s="53" t="str">
        <f>VLOOKUP(B48,대가목록!$B$3:$K$94,3,0)</f>
        <v>불용</v>
      </c>
      <c r="E48" s="301" t="str">
        <f>VLOOKUP(B48,대가목록!$B$3:$K$94,4,0)</f>
        <v>대</v>
      </c>
      <c r="F48" s="75">
        <v>31</v>
      </c>
      <c r="G48" s="53"/>
      <c r="H48" s="53">
        <f t="shared" si="6"/>
        <v>31</v>
      </c>
      <c r="I48" s="53"/>
    </row>
    <row r="49" spans="1:9" s="279" customFormat="1" ht="20.100000000000001" customHeight="1">
      <c r="A49" s="74" t="str">
        <f t="shared" si="5"/>
        <v>합성수지관 포설30mm이하</v>
      </c>
      <c r="B49" s="280">
        <f t="shared" si="1"/>
        <v>46</v>
      </c>
      <c r="C49" s="53" t="str">
        <f>VLOOKUP(B49,대가목록!$B$3:$K$94,2,0)</f>
        <v>합성수지관 포설</v>
      </c>
      <c r="D49" s="53" t="str">
        <f>VLOOKUP(B49,대가목록!$B$3:$K$94,3,0)</f>
        <v>30mm이하</v>
      </c>
      <c r="E49" s="301" t="str">
        <f>VLOOKUP(B49,대가목록!$B$3:$K$94,4,0)</f>
        <v>10m</v>
      </c>
      <c r="F49" s="75">
        <v>64.599999999999994</v>
      </c>
      <c r="G49" s="53"/>
      <c r="H49" s="53">
        <f t="shared" si="6"/>
        <v>64.599999999999994</v>
      </c>
      <c r="I49" s="53"/>
    </row>
    <row r="50" spans="1:9" s="279" customFormat="1" ht="20.100000000000001" customHeight="1">
      <c r="A50" s="74" t="str">
        <f t="shared" si="5"/>
        <v>합성수지관 포설50mm이하</v>
      </c>
      <c r="B50" s="280">
        <f t="shared" si="1"/>
        <v>47</v>
      </c>
      <c r="C50" s="53" t="str">
        <f>VLOOKUP(B50,대가목록!$B$3:$K$94,2,0)</f>
        <v>합성수지관 포설</v>
      </c>
      <c r="D50" s="53" t="str">
        <f>VLOOKUP(B50,대가목록!$B$3:$K$94,3,0)</f>
        <v>50mm이하</v>
      </c>
      <c r="E50" s="301" t="str">
        <f>VLOOKUP(B50,대가목록!$B$3:$K$94,4,0)</f>
        <v>10m</v>
      </c>
      <c r="F50" s="75">
        <v>66</v>
      </c>
      <c r="G50" s="53"/>
      <c r="H50" s="53">
        <f t="shared" si="6"/>
        <v>66</v>
      </c>
      <c r="I50" s="53"/>
    </row>
    <row r="51" spans="1:9" s="279" customFormat="1" ht="20.100000000000001" customHeight="1">
      <c r="A51" s="74" t="str">
        <f t="shared" si="5"/>
        <v>풀박스 설치단면적625㎠ 이하</v>
      </c>
      <c r="B51" s="280">
        <f t="shared" si="1"/>
        <v>48</v>
      </c>
      <c r="C51" s="53" t="str">
        <f>VLOOKUP(B51,대가목록!$B$3:$K$94,2,0)</f>
        <v>풀박스 설치</v>
      </c>
      <c r="D51" s="53" t="str">
        <f>VLOOKUP(B51,대가목록!$B$3:$K$94,3,0)</f>
        <v>단면적625㎠ 이하</v>
      </c>
      <c r="E51" s="301" t="str">
        <f>VLOOKUP(B51,대가목록!$B$3:$K$94,4,0)</f>
        <v>개</v>
      </c>
      <c r="F51" s="75">
        <v>4</v>
      </c>
      <c r="G51" s="53"/>
      <c r="H51" s="53">
        <f t="shared" si="6"/>
        <v>4</v>
      </c>
      <c r="I51" s="53"/>
    </row>
    <row r="52" spans="1:9" s="300" customFormat="1" ht="20.100000000000001" customHeight="1">
      <c r="A52" s="74" t="str">
        <f t="shared" ref="A52:A57" si="7">C52&amp;D52</f>
        <v>포장절단ASP, t=20cm이하</v>
      </c>
      <c r="B52" s="301">
        <f t="shared" si="1"/>
        <v>49</v>
      </c>
      <c r="C52" s="53" t="str">
        <f>VLOOKUP(B52,대가목록!$B$3:$K$94,2,0)</f>
        <v>포장절단</v>
      </c>
      <c r="D52" s="53" t="str">
        <f>VLOOKUP(B52,대가목록!$B$3:$K$94,3,0)</f>
        <v>ASP, t=20cm이하</v>
      </c>
      <c r="E52" s="301" t="str">
        <f>VLOOKUP(B52,대가목록!$B$3:$K$94,4,0)</f>
        <v>m</v>
      </c>
      <c r="F52" s="75">
        <v>4</v>
      </c>
      <c r="G52" s="53"/>
      <c r="H52" s="53">
        <f t="shared" ref="H52:H57" si="8">SUM(F52:G52)</f>
        <v>4</v>
      </c>
      <c r="I52" s="53"/>
    </row>
    <row r="53" spans="1:9" s="300" customFormat="1" ht="20.100000000000001" customHeight="1">
      <c r="A53" s="74" t="str">
        <f t="shared" si="7"/>
        <v>포장깨기ASP(소형브레이카) 소규모</v>
      </c>
      <c r="B53" s="301">
        <f t="shared" si="1"/>
        <v>50</v>
      </c>
      <c r="C53" s="53" t="str">
        <f>VLOOKUP(B53,대가목록!$B$3:$K$94,2,0)</f>
        <v>포장깨기</v>
      </c>
      <c r="D53" s="53" t="str">
        <f>VLOOKUP(B53,대가목록!$B$3:$K$94,3,0)</f>
        <v>ASP(소형브레이카) 소규모</v>
      </c>
      <c r="E53" s="301" t="str">
        <f>VLOOKUP(B53,대가목록!$B$3:$K$94,4,0)</f>
        <v>㎥</v>
      </c>
      <c r="F53" s="75">
        <v>0.16</v>
      </c>
      <c r="G53" s="53"/>
      <c r="H53" s="53">
        <f t="shared" si="8"/>
        <v>0.16</v>
      </c>
      <c r="I53" s="53"/>
    </row>
    <row r="54" spans="1:9" s="300" customFormat="1" ht="20.100000000000001" customHeight="1">
      <c r="A54" s="74" t="str">
        <f t="shared" si="7"/>
        <v>인력터파기보통토사, 1m미만</v>
      </c>
      <c r="B54" s="301">
        <f t="shared" si="1"/>
        <v>51</v>
      </c>
      <c r="C54" s="53" t="str">
        <f>VLOOKUP(B54,대가목록!$B$3:$K$94,2,0)</f>
        <v>인력터파기</v>
      </c>
      <c r="D54" s="53" t="str">
        <f>VLOOKUP(B54,대가목록!$B$3:$K$94,3,0)</f>
        <v>보통토사, 1m미만</v>
      </c>
      <c r="E54" s="301" t="str">
        <f>VLOOKUP(B54,대가목록!$B$3:$K$94,4,0)</f>
        <v>㎥</v>
      </c>
      <c r="F54" s="75">
        <v>191.86</v>
      </c>
      <c r="G54" s="53"/>
      <c r="H54" s="53">
        <f t="shared" si="8"/>
        <v>191.86</v>
      </c>
      <c r="I54" s="53"/>
    </row>
    <row r="55" spans="1:9" s="300" customFormat="1" ht="20.100000000000001" customHeight="1">
      <c r="A55" s="74" t="str">
        <f t="shared" si="7"/>
        <v>되메우기비다짐</v>
      </c>
      <c r="B55" s="301">
        <f t="shared" si="1"/>
        <v>52</v>
      </c>
      <c r="C55" s="53" t="str">
        <f>VLOOKUP(B55,대가목록!$B$3:$K$94,2,0)</f>
        <v>되메우기</v>
      </c>
      <c r="D55" s="53" t="str">
        <f>VLOOKUP(B55,대가목록!$B$3:$K$94,3,0)</f>
        <v>비다짐</v>
      </c>
      <c r="E55" s="301" t="str">
        <f>VLOOKUP(B55,대가목록!$B$3:$K$94,4,0)</f>
        <v>㎥</v>
      </c>
      <c r="F55" s="75">
        <v>191.86</v>
      </c>
      <c r="G55" s="53"/>
      <c r="H55" s="53">
        <f t="shared" si="8"/>
        <v>191.86</v>
      </c>
      <c r="I55" s="53"/>
    </row>
    <row r="56" spans="1:9" s="300" customFormat="1" ht="20.100000000000001" customHeight="1">
      <c r="A56" s="74" t="str">
        <f t="shared" si="7"/>
        <v>잔토처리사석 0.2㎥+10.5ton</v>
      </c>
      <c r="B56" s="301">
        <f t="shared" si="1"/>
        <v>53</v>
      </c>
      <c r="C56" s="53" t="str">
        <f>VLOOKUP(B56,대가목록!$B$3:$K$94,2,0)</f>
        <v>잔토처리</v>
      </c>
      <c r="D56" s="53" t="str">
        <f>VLOOKUP(B56,대가목록!$B$3:$K$94,3,0)</f>
        <v>사석 0.2㎥+10.5ton</v>
      </c>
      <c r="E56" s="301" t="str">
        <f>VLOOKUP(B56,대가목록!$B$3:$K$94,4,0)</f>
        <v>㎥</v>
      </c>
      <c r="F56" s="75">
        <v>0.16</v>
      </c>
      <c r="G56" s="53"/>
      <c r="H56" s="53">
        <f t="shared" si="8"/>
        <v>0.16</v>
      </c>
      <c r="I56" s="53"/>
    </row>
    <row r="57" spans="1:9" s="300" customFormat="1" ht="20.100000000000001" customHeight="1">
      <c r="A57" s="74" t="str">
        <f t="shared" si="7"/>
        <v>포장복구ASP, 소파, c-type(12㎡이하)</v>
      </c>
      <c r="B57" s="397">
        <f t="shared" si="1"/>
        <v>54</v>
      </c>
      <c r="C57" s="72" t="str">
        <f>VLOOKUP(B57,대가목록!$B$3:$K$94,2,0)</f>
        <v>포장복구</v>
      </c>
      <c r="D57" s="72" t="str">
        <f>VLOOKUP(B57,대가목록!$B$3:$K$94,3,0)</f>
        <v>ASP, 소파, c-type(12㎡이하)</v>
      </c>
      <c r="E57" s="397" t="str">
        <f>VLOOKUP(B57,대가목록!$B$3:$K$94,4,0)</f>
        <v>㎡</v>
      </c>
      <c r="F57" s="399">
        <v>1</v>
      </c>
      <c r="G57" s="72"/>
      <c r="H57" s="72">
        <f t="shared" si="8"/>
        <v>1</v>
      </c>
      <c r="I57" s="72"/>
    </row>
  </sheetData>
  <mergeCells count="8">
    <mergeCell ref="B1:I1"/>
    <mergeCell ref="B2:B3"/>
    <mergeCell ref="C2:C3"/>
    <mergeCell ref="D2:D3"/>
    <mergeCell ref="E2:E3"/>
    <mergeCell ref="F2:G3"/>
    <mergeCell ref="H2:H3"/>
    <mergeCell ref="I2:I3"/>
  </mergeCells>
  <phoneticPr fontId="3" type="noConversion"/>
  <pageMargins left="0.70866141732283472" right="0.70866141732283472" top="0.43307086614173229" bottom="0.43307086614173229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"/>
  <dimension ref="A1:BL234"/>
  <sheetViews>
    <sheetView showGridLines="0" view="pageBreakPreview" zoomScale="60" zoomScaleNormal="70" workbookViewId="0">
      <pane xSplit="4" ySplit="4" topLeftCell="R5" activePane="bottomRight" state="frozen"/>
      <selection activeCell="H10" sqref="H10"/>
      <selection pane="topRight" activeCell="H10" sqref="H10"/>
      <selection pane="bottomLeft" activeCell="H10" sqref="H10"/>
      <selection pane="bottomRight" activeCell="H10" sqref="H10"/>
    </sheetView>
  </sheetViews>
  <sheetFormatPr defaultColWidth="8.88671875" defaultRowHeight="16.5"/>
  <cols>
    <col min="1" max="1" width="7.6640625" style="65" customWidth="1"/>
    <col min="2" max="2" width="31.77734375" style="46" customWidth="1"/>
    <col min="3" max="3" width="8" style="65" customWidth="1"/>
    <col min="4" max="4" width="27.109375" style="46" customWidth="1"/>
    <col min="5" max="6" width="8.21875" style="254" customWidth="1"/>
    <col min="7" max="7" width="8.21875" style="317" customWidth="1"/>
    <col min="8" max="10" width="8.21875" style="254" customWidth="1"/>
    <col min="11" max="13" width="8" style="254" customWidth="1"/>
    <col min="14" max="19" width="8.88671875" style="254" customWidth="1"/>
    <col min="20" max="22" width="8.21875" style="254" customWidth="1"/>
    <col min="23" max="27" width="8.21875" style="266" customWidth="1"/>
    <col min="28" max="38" width="8.21875" style="254" customWidth="1"/>
    <col min="39" max="48" width="8.21875" style="266" customWidth="1"/>
    <col min="49" max="50" width="8.21875" style="254" customWidth="1"/>
    <col min="51" max="52" width="8.21875" style="266" bestFit="1" customWidth="1"/>
    <col min="53" max="53" width="8.21875" style="266" customWidth="1"/>
    <col min="54" max="54" width="8.21875" style="254" customWidth="1"/>
    <col min="55" max="55" width="8.109375" style="254" customWidth="1"/>
    <col min="56" max="56" width="8.109375" style="300" customWidth="1"/>
    <col min="57" max="60" width="8.109375" style="254" customWidth="1"/>
    <col min="61" max="62" width="8.33203125" style="254" customWidth="1"/>
    <col min="63" max="63" width="8.88671875" style="267"/>
    <col min="64" max="64" width="8.88671875" style="254"/>
    <col min="65" max="16384" width="8.88671875" style="46"/>
  </cols>
  <sheetData>
    <row r="1" spans="1:64" s="396" customFormat="1" ht="23.25" customHeight="1">
      <c r="A1" s="492"/>
      <c r="B1" s="492"/>
      <c r="C1" s="391"/>
      <c r="D1" s="321"/>
      <c r="E1" s="321"/>
      <c r="F1" s="321"/>
      <c r="G1" s="392">
        <v>43</v>
      </c>
      <c r="H1" s="321"/>
      <c r="I1" s="321"/>
      <c r="J1" s="321"/>
      <c r="K1" s="321"/>
      <c r="L1" s="393"/>
      <c r="M1" s="393"/>
      <c r="N1" s="393">
        <v>1</v>
      </c>
      <c r="O1" s="393">
        <v>2</v>
      </c>
      <c r="P1" s="393">
        <v>3</v>
      </c>
      <c r="Q1" s="393">
        <v>4</v>
      </c>
      <c r="R1" s="393">
        <v>5</v>
      </c>
      <c r="S1" s="393">
        <v>6</v>
      </c>
      <c r="T1" s="393">
        <v>7</v>
      </c>
      <c r="U1" s="393">
        <v>8</v>
      </c>
      <c r="V1" s="393">
        <v>9</v>
      </c>
      <c r="W1" s="394">
        <v>10</v>
      </c>
      <c r="X1" s="394">
        <v>11</v>
      </c>
      <c r="Y1" s="394">
        <v>12</v>
      </c>
      <c r="Z1" s="394">
        <v>13</v>
      </c>
      <c r="AA1" s="394">
        <v>14</v>
      </c>
      <c r="AB1" s="393">
        <v>15</v>
      </c>
      <c r="AC1" s="393">
        <v>16</v>
      </c>
      <c r="AD1" s="393">
        <v>17</v>
      </c>
      <c r="AE1" s="393">
        <v>18</v>
      </c>
      <c r="AF1" s="393">
        <v>19</v>
      </c>
      <c r="AG1" s="393">
        <v>20</v>
      </c>
      <c r="AH1" s="393">
        <v>21</v>
      </c>
      <c r="AI1" s="393">
        <v>22</v>
      </c>
      <c r="AJ1" s="393">
        <v>23</v>
      </c>
      <c r="AK1" s="393">
        <v>24</v>
      </c>
      <c r="AL1" s="393">
        <v>25</v>
      </c>
      <c r="AM1" s="394">
        <v>26</v>
      </c>
      <c r="AN1" s="394">
        <v>27</v>
      </c>
      <c r="AO1" s="394">
        <v>28</v>
      </c>
      <c r="AP1" s="394">
        <v>29</v>
      </c>
      <c r="AQ1" s="394">
        <v>30</v>
      </c>
      <c r="AR1" s="394">
        <v>31</v>
      </c>
      <c r="AS1" s="394">
        <v>32</v>
      </c>
      <c r="AT1" s="394">
        <v>33</v>
      </c>
      <c r="AU1" s="394">
        <v>34</v>
      </c>
      <c r="AV1" s="394">
        <v>35</v>
      </c>
      <c r="AW1" s="393">
        <v>36</v>
      </c>
      <c r="AX1" s="393">
        <v>37</v>
      </c>
      <c r="AY1" s="394">
        <v>38</v>
      </c>
      <c r="AZ1" s="394">
        <v>39</v>
      </c>
      <c r="BA1" s="394">
        <v>40</v>
      </c>
      <c r="BB1" s="393">
        <v>41</v>
      </c>
      <c r="BC1" s="393">
        <v>42</v>
      </c>
      <c r="BD1" s="393">
        <v>44</v>
      </c>
      <c r="BE1" s="393">
        <v>45</v>
      </c>
      <c r="BF1" s="393">
        <v>46</v>
      </c>
      <c r="BG1" s="393">
        <v>47</v>
      </c>
      <c r="BH1" s="393">
        <v>48</v>
      </c>
      <c r="BI1" s="393"/>
      <c r="BJ1" s="393"/>
      <c r="BK1" s="395"/>
    </row>
    <row r="2" spans="1:64" s="76" customFormat="1" ht="42" customHeight="1">
      <c r="A2" s="493" t="s">
        <v>42</v>
      </c>
      <c r="B2" s="495" t="s">
        <v>43</v>
      </c>
      <c r="C2" s="496"/>
      <c r="D2" s="497"/>
      <c r="E2" s="498" t="s">
        <v>44</v>
      </c>
      <c r="F2" s="498"/>
      <c r="G2" s="498"/>
      <c r="H2" s="498"/>
      <c r="I2" s="498"/>
      <c r="J2" s="486" t="s">
        <v>45</v>
      </c>
      <c r="K2" s="336" t="s">
        <v>46</v>
      </c>
      <c r="L2" s="337"/>
      <c r="M2" s="337"/>
      <c r="N2" s="323" t="s">
        <v>47</v>
      </c>
      <c r="O2" s="323"/>
      <c r="P2" s="323"/>
      <c r="Q2" s="323"/>
      <c r="R2" s="323"/>
      <c r="S2" s="323"/>
      <c r="T2" s="323" t="s">
        <v>48</v>
      </c>
      <c r="U2" s="323"/>
      <c r="V2" s="323"/>
      <c r="W2" s="323"/>
      <c r="X2" s="323"/>
      <c r="Y2" s="323"/>
      <c r="Z2" s="323"/>
      <c r="AA2" s="323"/>
      <c r="AB2" s="323"/>
      <c r="AC2" s="323" t="s">
        <v>49</v>
      </c>
      <c r="AD2" s="323"/>
      <c r="AE2" s="323"/>
      <c r="AF2" s="323"/>
      <c r="AG2" s="323"/>
      <c r="AH2" s="323"/>
      <c r="AI2" s="323"/>
      <c r="AJ2" s="323"/>
      <c r="AK2" s="323"/>
      <c r="AL2" s="323" t="s">
        <v>651</v>
      </c>
      <c r="AM2" s="323" t="s">
        <v>50</v>
      </c>
      <c r="AN2" s="323"/>
      <c r="AO2" s="323"/>
      <c r="AP2" s="323" t="s">
        <v>954</v>
      </c>
      <c r="AQ2" s="323"/>
      <c r="AR2" s="323" t="s">
        <v>51</v>
      </c>
      <c r="AS2" s="323"/>
      <c r="AT2" s="323" t="s">
        <v>52</v>
      </c>
      <c r="AU2" s="323"/>
      <c r="AV2" s="323"/>
      <c r="AW2" s="323" t="s">
        <v>53</v>
      </c>
      <c r="AX2" s="323"/>
      <c r="AY2" s="323"/>
      <c r="AZ2" s="323"/>
      <c r="BA2" s="324" t="s">
        <v>54</v>
      </c>
      <c r="BB2" s="325"/>
      <c r="BC2" s="326" t="s">
        <v>44</v>
      </c>
      <c r="BD2" s="326"/>
      <c r="BE2" s="325"/>
      <c r="BF2" s="325" t="s">
        <v>55</v>
      </c>
      <c r="BG2" s="325"/>
      <c r="BH2" s="325"/>
      <c r="BI2" s="322" t="s">
        <v>56</v>
      </c>
      <c r="BJ2" s="322"/>
      <c r="BK2" s="327" t="s">
        <v>57</v>
      </c>
      <c r="BL2" s="328"/>
    </row>
    <row r="3" spans="1:64" s="77" customFormat="1" ht="42" customHeight="1">
      <c r="A3" s="494"/>
      <c r="B3" s="329" t="s">
        <v>58</v>
      </c>
      <c r="C3" s="330"/>
      <c r="D3" s="331" t="s">
        <v>59</v>
      </c>
      <c r="E3" s="338" t="s">
        <v>60</v>
      </c>
      <c r="F3" s="338" t="s">
        <v>61</v>
      </c>
      <c r="G3" s="338" t="s">
        <v>964</v>
      </c>
      <c r="H3" s="338" t="s">
        <v>578</v>
      </c>
      <c r="I3" s="338" t="s">
        <v>62</v>
      </c>
      <c r="J3" s="487"/>
      <c r="K3" s="338" t="s">
        <v>63</v>
      </c>
      <c r="L3" s="339" t="s">
        <v>64</v>
      </c>
      <c r="M3" s="339" t="s">
        <v>65</v>
      </c>
      <c r="N3" s="334" t="s">
        <v>66</v>
      </c>
      <c r="O3" s="334" t="s">
        <v>67</v>
      </c>
      <c r="P3" s="334" t="s">
        <v>650</v>
      </c>
      <c r="Q3" s="334" t="s">
        <v>649</v>
      </c>
      <c r="R3" s="334" t="s">
        <v>68</v>
      </c>
      <c r="S3" s="334" t="s">
        <v>69</v>
      </c>
      <c r="T3" s="335" t="s">
        <v>968</v>
      </c>
      <c r="U3" s="335" t="s">
        <v>969</v>
      </c>
      <c r="V3" s="334" t="s">
        <v>950</v>
      </c>
      <c r="W3" s="334" t="s">
        <v>599</v>
      </c>
      <c r="X3" s="334" t="s">
        <v>756</v>
      </c>
      <c r="Y3" s="334" t="s">
        <v>579</v>
      </c>
      <c r="Z3" s="334" t="s">
        <v>72</v>
      </c>
      <c r="AA3" s="334" t="s">
        <v>73</v>
      </c>
      <c r="AB3" s="334" t="s">
        <v>74</v>
      </c>
      <c r="AC3" s="333" t="s">
        <v>75</v>
      </c>
      <c r="AD3" s="333" t="s">
        <v>76</v>
      </c>
      <c r="AE3" s="333" t="s">
        <v>77</v>
      </c>
      <c r="AF3" s="333" t="s">
        <v>78</v>
      </c>
      <c r="AG3" s="333" t="s">
        <v>79</v>
      </c>
      <c r="AH3" s="333" t="s">
        <v>80</v>
      </c>
      <c r="AI3" s="333" t="s">
        <v>81</v>
      </c>
      <c r="AJ3" s="333" t="s">
        <v>605</v>
      </c>
      <c r="AK3" s="333" t="s">
        <v>82</v>
      </c>
      <c r="AL3" s="333" t="s">
        <v>652</v>
      </c>
      <c r="AM3" s="333" t="s">
        <v>642</v>
      </c>
      <c r="AN3" s="333" t="s">
        <v>643</v>
      </c>
      <c r="AO3" s="333" t="s">
        <v>83</v>
      </c>
      <c r="AP3" s="333" t="s">
        <v>588</v>
      </c>
      <c r="AQ3" s="333" t="s">
        <v>589</v>
      </c>
      <c r="AR3" s="333" t="s">
        <v>85</v>
      </c>
      <c r="AS3" s="333" t="s">
        <v>86</v>
      </c>
      <c r="AT3" s="333" t="s">
        <v>87</v>
      </c>
      <c r="AU3" s="333" t="s">
        <v>88</v>
      </c>
      <c r="AV3" s="333" t="s">
        <v>89</v>
      </c>
      <c r="AW3" s="333" t="s">
        <v>90</v>
      </c>
      <c r="AX3" s="333" t="s">
        <v>91</v>
      </c>
      <c r="AY3" s="333" t="s">
        <v>92</v>
      </c>
      <c r="AZ3" s="333" t="s">
        <v>93</v>
      </c>
      <c r="BA3" s="333" t="s">
        <v>94</v>
      </c>
      <c r="BB3" s="333" t="s">
        <v>837</v>
      </c>
      <c r="BC3" s="333" t="s">
        <v>955</v>
      </c>
      <c r="BD3" s="333" t="s">
        <v>95</v>
      </c>
      <c r="BE3" s="333" t="s">
        <v>84</v>
      </c>
      <c r="BF3" s="333" t="s">
        <v>96</v>
      </c>
      <c r="BG3" s="333" t="s">
        <v>97</v>
      </c>
      <c r="BH3" s="333" t="s">
        <v>98</v>
      </c>
      <c r="BI3" s="333" t="s">
        <v>99</v>
      </c>
      <c r="BJ3" s="333" t="s">
        <v>100</v>
      </c>
      <c r="BK3" s="332" t="s">
        <v>101</v>
      </c>
      <c r="BL3" s="332" t="s">
        <v>102</v>
      </c>
    </row>
    <row r="4" spans="1:64" s="403" customFormat="1" ht="36.75" customHeight="1">
      <c r="A4" s="488" t="s">
        <v>30</v>
      </c>
      <c r="B4" s="489"/>
      <c r="C4" s="400"/>
      <c r="D4" s="401"/>
      <c r="E4" s="402">
        <f>SUM(E5:E233)</f>
        <v>0</v>
      </c>
      <c r="F4" s="402">
        <f t="shared" ref="F4:BL4" si="0">SUM(F5:F233)</f>
        <v>0</v>
      </c>
      <c r="G4" s="402">
        <f t="shared" si="0"/>
        <v>0</v>
      </c>
      <c r="H4" s="402">
        <f t="shared" si="0"/>
        <v>0</v>
      </c>
      <c r="I4" s="402">
        <f t="shared" si="0"/>
        <v>0</v>
      </c>
      <c r="J4" s="402">
        <f t="shared" si="0"/>
        <v>0</v>
      </c>
      <c r="K4" s="402">
        <f t="shared" si="0"/>
        <v>0</v>
      </c>
      <c r="L4" s="402">
        <f t="shared" si="0"/>
        <v>0</v>
      </c>
      <c r="M4" s="402">
        <f t="shared" si="0"/>
        <v>0</v>
      </c>
      <c r="N4" s="402">
        <f t="shared" si="0"/>
        <v>0</v>
      </c>
      <c r="O4" s="402">
        <f t="shared" si="0"/>
        <v>0</v>
      </c>
      <c r="P4" s="402">
        <f t="shared" si="0"/>
        <v>0</v>
      </c>
      <c r="Q4" s="402">
        <f t="shared" si="0"/>
        <v>0</v>
      </c>
      <c r="R4" s="402">
        <f t="shared" si="0"/>
        <v>0</v>
      </c>
      <c r="S4" s="402">
        <f t="shared" si="0"/>
        <v>0</v>
      </c>
      <c r="T4" s="402">
        <f t="shared" si="0"/>
        <v>0</v>
      </c>
      <c r="U4" s="402">
        <f t="shared" si="0"/>
        <v>0</v>
      </c>
      <c r="V4" s="402">
        <f t="shared" si="0"/>
        <v>0</v>
      </c>
      <c r="W4" s="402">
        <f t="shared" si="0"/>
        <v>0</v>
      </c>
      <c r="X4" s="402">
        <f t="shared" si="0"/>
        <v>0</v>
      </c>
      <c r="Y4" s="402">
        <f t="shared" si="0"/>
        <v>0</v>
      </c>
      <c r="Z4" s="402">
        <f t="shared" si="0"/>
        <v>0</v>
      </c>
      <c r="AA4" s="402">
        <f t="shared" si="0"/>
        <v>0</v>
      </c>
      <c r="AB4" s="402">
        <f t="shared" si="0"/>
        <v>0</v>
      </c>
      <c r="AC4" s="402">
        <f t="shared" si="0"/>
        <v>0</v>
      </c>
      <c r="AD4" s="402">
        <f t="shared" si="0"/>
        <v>0</v>
      </c>
      <c r="AE4" s="402">
        <f t="shared" si="0"/>
        <v>0</v>
      </c>
      <c r="AF4" s="402">
        <f t="shared" si="0"/>
        <v>0</v>
      </c>
      <c r="AG4" s="402">
        <f t="shared" si="0"/>
        <v>0</v>
      </c>
      <c r="AH4" s="402">
        <f t="shared" si="0"/>
        <v>0</v>
      </c>
      <c r="AI4" s="402">
        <f t="shared" si="0"/>
        <v>0</v>
      </c>
      <c r="AJ4" s="402">
        <f t="shared" si="0"/>
        <v>0</v>
      </c>
      <c r="AK4" s="402">
        <f t="shared" si="0"/>
        <v>0</v>
      </c>
      <c r="AL4" s="402">
        <f t="shared" si="0"/>
        <v>0</v>
      </c>
      <c r="AM4" s="402">
        <f t="shared" si="0"/>
        <v>0</v>
      </c>
      <c r="AN4" s="402">
        <f t="shared" si="0"/>
        <v>0</v>
      </c>
      <c r="AO4" s="402">
        <f t="shared" si="0"/>
        <v>0</v>
      </c>
      <c r="AP4" s="402">
        <f t="shared" si="0"/>
        <v>0</v>
      </c>
      <c r="AQ4" s="402">
        <f t="shared" si="0"/>
        <v>0</v>
      </c>
      <c r="AR4" s="402">
        <f t="shared" si="0"/>
        <v>0</v>
      </c>
      <c r="AS4" s="402">
        <f t="shared" si="0"/>
        <v>0</v>
      </c>
      <c r="AT4" s="402">
        <f t="shared" si="0"/>
        <v>0</v>
      </c>
      <c r="AU4" s="402">
        <f t="shared" si="0"/>
        <v>0</v>
      </c>
      <c r="AV4" s="402">
        <f t="shared" si="0"/>
        <v>0</v>
      </c>
      <c r="AW4" s="402">
        <f t="shared" si="0"/>
        <v>0</v>
      </c>
      <c r="AX4" s="402">
        <f t="shared" si="0"/>
        <v>0</v>
      </c>
      <c r="AY4" s="402">
        <f t="shared" si="0"/>
        <v>0</v>
      </c>
      <c r="AZ4" s="402">
        <f t="shared" si="0"/>
        <v>0</v>
      </c>
      <c r="BA4" s="402">
        <f t="shared" si="0"/>
        <v>0</v>
      </c>
      <c r="BB4" s="402">
        <f t="shared" si="0"/>
        <v>0</v>
      </c>
      <c r="BC4" s="402">
        <f t="shared" si="0"/>
        <v>0</v>
      </c>
      <c r="BD4" s="402">
        <f t="shared" si="0"/>
        <v>0</v>
      </c>
      <c r="BE4" s="402">
        <f t="shared" si="0"/>
        <v>0</v>
      </c>
      <c r="BF4" s="402">
        <f t="shared" si="0"/>
        <v>0</v>
      </c>
      <c r="BG4" s="402">
        <f t="shared" si="0"/>
        <v>0</v>
      </c>
      <c r="BH4" s="402">
        <f t="shared" si="0"/>
        <v>0</v>
      </c>
      <c r="BI4" s="402">
        <f t="shared" si="0"/>
        <v>0</v>
      </c>
      <c r="BJ4" s="402">
        <f t="shared" si="0"/>
        <v>0</v>
      </c>
      <c r="BK4" s="402">
        <f t="shared" si="0"/>
        <v>0</v>
      </c>
      <c r="BL4" s="402">
        <f t="shared" si="0"/>
        <v>0</v>
      </c>
    </row>
    <row r="5" spans="1:64" s="79" customFormat="1" ht="35.1" customHeight="1">
      <c r="A5" s="78">
        <f>ROW()-4</f>
        <v>1</v>
      </c>
      <c r="B5" s="255" t="s">
        <v>958</v>
      </c>
      <c r="C5" s="256"/>
      <c r="D5" s="257"/>
      <c r="E5" s="350"/>
      <c r="F5" s="351"/>
      <c r="G5" s="350"/>
      <c r="H5" s="351"/>
      <c r="I5" s="351"/>
      <c r="J5" s="351"/>
      <c r="K5" s="351"/>
      <c r="L5" s="352"/>
      <c r="M5" s="352"/>
      <c r="N5" s="352"/>
      <c r="O5" s="352"/>
      <c r="P5" s="352"/>
      <c r="Q5" s="352"/>
      <c r="R5" s="352"/>
      <c r="S5" s="352"/>
      <c r="T5" s="352"/>
      <c r="U5" s="352"/>
      <c r="V5" s="352"/>
      <c r="W5" s="352"/>
      <c r="X5" s="352"/>
      <c r="Y5" s="352"/>
      <c r="Z5" s="352"/>
      <c r="AA5" s="352"/>
      <c r="AB5" s="352"/>
      <c r="AC5" s="352"/>
      <c r="AD5" s="352"/>
      <c r="AE5" s="352"/>
      <c r="AF5" s="352"/>
      <c r="AG5" s="352"/>
      <c r="AH5" s="352"/>
      <c r="AI5" s="352"/>
      <c r="AJ5" s="352"/>
      <c r="AK5" s="352"/>
      <c r="AL5" s="352"/>
      <c r="AM5" s="352"/>
      <c r="AN5" s="352"/>
      <c r="AO5" s="352"/>
      <c r="AP5" s="352"/>
      <c r="AQ5" s="352"/>
      <c r="AR5" s="352"/>
      <c r="AS5" s="352"/>
      <c r="AT5" s="352"/>
      <c r="AU5" s="352"/>
      <c r="AV5" s="352"/>
      <c r="AW5" s="352"/>
      <c r="AX5" s="352"/>
      <c r="AY5" s="352"/>
      <c r="AZ5" s="352"/>
      <c r="BA5" s="352"/>
      <c r="BB5" s="352"/>
      <c r="BC5" s="352"/>
      <c r="BD5" s="352"/>
      <c r="BE5" s="351"/>
      <c r="BF5" s="352"/>
      <c r="BG5" s="352"/>
      <c r="BH5" s="352"/>
      <c r="BI5" s="351"/>
      <c r="BJ5" s="351"/>
      <c r="BK5" s="353"/>
      <c r="BL5" s="354"/>
    </row>
    <row r="6" spans="1:64" s="80" customFormat="1" ht="35.1" customHeight="1">
      <c r="A6" s="78">
        <f>A5+1</f>
        <v>2</v>
      </c>
      <c r="B6" s="255" t="s">
        <v>967</v>
      </c>
      <c r="C6" s="256"/>
      <c r="D6" s="257"/>
      <c r="E6" s="318"/>
      <c r="F6" s="262"/>
      <c r="G6" s="318"/>
      <c r="H6" s="262"/>
      <c r="I6" s="262"/>
      <c r="J6" s="262"/>
      <c r="K6" s="262"/>
      <c r="L6" s="263"/>
      <c r="M6" s="263"/>
      <c r="N6" s="263"/>
      <c r="O6" s="263"/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263"/>
      <c r="AD6" s="263"/>
      <c r="AE6" s="263"/>
      <c r="AF6" s="263"/>
      <c r="AG6" s="263"/>
      <c r="AH6" s="263"/>
      <c r="AI6" s="263"/>
      <c r="AJ6" s="263"/>
      <c r="AK6" s="263"/>
      <c r="AL6" s="263"/>
      <c r="AM6" s="263"/>
      <c r="AN6" s="263"/>
      <c r="AO6" s="263"/>
      <c r="AP6" s="263"/>
      <c r="AQ6" s="263"/>
      <c r="AR6" s="263"/>
      <c r="AS6" s="263"/>
      <c r="AT6" s="263"/>
      <c r="AU6" s="263"/>
      <c r="AV6" s="263"/>
      <c r="AW6" s="263"/>
      <c r="AX6" s="263"/>
      <c r="AY6" s="263"/>
      <c r="AZ6" s="263"/>
      <c r="BA6" s="263"/>
      <c r="BB6" s="263"/>
      <c r="BC6" s="263"/>
      <c r="BD6" s="263"/>
      <c r="BE6" s="262"/>
      <c r="BF6" s="263"/>
      <c r="BG6" s="263"/>
      <c r="BH6" s="263"/>
      <c r="BI6" s="262"/>
      <c r="BJ6" s="262"/>
      <c r="BK6" s="264"/>
      <c r="BL6" s="265"/>
    </row>
    <row r="7" spans="1:64" s="80" customFormat="1" ht="35.1" customHeight="1">
      <c r="A7" s="78">
        <f>A6+1</f>
        <v>3</v>
      </c>
      <c r="B7" s="255" t="s">
        <v>494</v>
      </c>
      <c r="C7" s="256"/>
      <c r="D7" s="257" t="s">
        <v>741</v>
      </c>
      <c r="E7" s="318"/>
      <c r="F7" s="262"/>
      <c r="G7" s="318"/>
      <c r="H7" s="262"/>
      <c r="I7" s="262"/>
      <c r="J7" s="262"/>
      <c r="K7" s="262"/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263"/>
      <c r="AC7" s="263"/>
      <c r="AD7" s="263"/>
      <c r="AE7" s="263"/>
      <c r="AF7" s="263"/>
      <c r="AG7" s="263"/>
      <c r="AH7" s="263"/>
      <c r="AI7" s="263"/>
      <c r="AJ7" s="263"/>
      <c r="AK7" s="263"/>
      <c r="AL7" s="263"/>
      <c r="AM7" s="263"/>
      <c r="AN7" s="263"/>
      <c r="AO7" s="263"/>
      <c r="AP7" s="263"/>
      <c r="AQ7" s="263"/>
      <c r="AR7" s="263"/>
      <c r="AS7" s="263"/>
      <c r="AT7" s="263"/>
      <c r="AU7" s="263"/>
      <c r="AV7" s="263"/>
      <c r="AW7" s="263"/>
      <c r="AX7" s="263"/>
      <c r="AY7" s="263"/>
      <c r="AZ7" s="263"/>
      <c r="BA7" s="263"/>
      <c r="BB7" s="263"/>
      <c r="BC7" s="263"/>
      <c r="BD7" s="263"/>
      <c r="BE7" s="262"/>
      <c r="BF7" s="263"/>
      <c r="BG7" s="263"/>
      <c r="BH7" s="263"/>
      <c r="BI7" s="262"/>
      <c r="BJ7" s="262"/>
      <c r="BK7" s="264"/>
      <c r="BL7" s="265"/>
    </row>
    <row r="8" spans="1:64" s="80" customFormat="1" ht="35.1" customHeight="1">
      <c r="A8" s="78"/>
      <c r="B8" s="255" t="str">
        <f>D7</f>
        <v>강서구청</v>
      </c>
      <c r="C8" s="256" t="s">
        <v>742</v>
      </c>
      <c r="D8" s="257" t="s">
        <v>743</v>
      </c>
      <c r="E8" s="318"/>
      <c r="F8" s="262"/>
      <c r="G8" s="318"/>
      <c r="H8" s="262"/>
      <c r="I8" s="262"/>
      <c r="J8" s="262"/>
      <c r="K8" s="262"/>
      <c r="L8" s="263"/>
      <c r="M8" s="263"/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263"/>
      <c r="AE8" s="263"/>
      <c r="AF8" s="263"/>
      <c r="AG8" s="263"/>
      <c r="AH8" s="263"/>
      <c r="AI8" s="263"/>
      <c r="AJ8" s="263"/>
      <c r="AK8" s="263"/>
      <c r="AL8" s="263"/>
      <c r="AM8" s="263"/>
      <c r="AN8" s="263"/>
      <c r="AO8" s="263"/>
      <c r="AP8" s="263"/>
      <c r="AQ8" s="263"/>
      <c r="AR8" s="263"/>
      <c r="AS8" s="263"/>
      <c r="AT8" s="263"/>
      <c r="AU8" s="263"/>
      <c r="AV8" s="263"/>
      <c r="AW8" s="263"/>
      <c r="AX8" s="263"/>
      <c r="AY8" s="263"/>
      <c r="AZ8" s="263"/>
      <c r="BA8" s="263"/>
      <c r="BB8" s="263"/>
      <c r="BC8" s="263"/>
      <c r="BD8" s="263"/>
      <c r="BE8" s="262"/>
      <c r="BF8" s="263"/>
      <c r="BG8" s="263"/>
      <c r="BH8" s="263"/>
      <c r="BI8" s="262"/>
      <c r="BJ8" s="262"/>
      <c r="BK8" s="264"/>
      <c r="BL8" s="265"/>
    </row>
    <row r="9" spans="1:64" s="80" customFormat="1" ht="35.1" customHeight="1">
      <c r="A9" s="78">
        <f>A7+1</f>
        <v>4</v>
      </c>
      <c r="B9" s="255" t="str">
        <f>D8</f>
        <v>강서체육관</v>
      </c>
      <c r="C9" s="256" t="s">
        <v>742</v>
      </c>
      <c r="D9" s="257" t="s">
        <v>495</v>
      </c>
      <c r="E9" s="318"/>
      <c r="F9" s="262"/>
      <c r="G9" s="318"/>
      <c r="H9" s="262"/>
      <c r="I9" s="262"/>
      <c r="J9" s="262"/>
      <c r="K9" s="262"/>
      <c r="L9" s="263"/>
      <c r="M9" s="263"/>
      <c r="N9" s="263"/>
      <c r="O9" s="263"/>
      <c r="P9" s="263"/>
      <c r="Q9" s="263"/>
      <c r="R9" s="263"/>
      <c r="S9" s="263"/>
      <c r="T9" s="263"/>
      <c r="U9" s="263"/>
      <c r="V9" s="263"/>
      <c r="W9" s="263"/>
      <c r="X9" s="263"/>
      <c r="Y9" s="263"/>
      <c r="Z9" s="263"/>
      <c r="AA9" s="263"/>
      <c r="AB9" s="263"/>
      <c r="AC9" s="263"/>
      <c r="AD9" s="263"/>
      <c r="AE9" s="263"/>
      <c r="AF9" s="263"/>
      <c r="AG9" s="263"/>
      <c r="AH9" s="263"/>
      <c r="AI9" s="263"/>
      <c r="AJ9" s="263"/>
      <c r="AK9" s="263"/>
      <c r="AL9" s="263"/>
      <c r="AM9" s="263"/>
      <c r="AN9" s="263"/>
      <c r="AO9" s="263"/>
      <c r="AP9" s="263"/>
      <c r="AQ9" s="263"/>
      <c r="AR9" s="263"/>
      <c r="AS9" s="263"/>
      <c r="AT9" s="263"/>
      <c r="AU9" s="263"/>
      <c r="AV9" s="263"/>
      <c r="AW9" s="263"/>
      <c r="AX9" s="263"/>
      <c r="AY9" s="263"/>
      <c r="AZ9" s="263"/>
      <c r="BA9" s="263"/>
      <c r="BB9" s="263"/>
      <c r="BC9" s="263"/>
      <c r="BD9" s="263"/>
      <c r="BE9" s="262"/>
      <c r="BF9" s="263"/>
      <c r="BG9" s="263"/>
      <c r="BH9" s="263"/>
      <c r="BI9" s="262"/>
      <c r="BJ9" s="262"/>
      <c r="BK9" s="264"/>
      <c r="BL9" s="265"/>
    </row>
    <row r="10" spans="1:64" s="81" customFormat="1" ht="35.1" customHeight="1">
      <c r="A10" s="78">
        <f>A9+1</f>
        <v>5</v>
      </c>
      <c r="B10" s="255" t="s">
        <v>496</v>
      </c>
      <c r="C10" s="256"/>
      <c r="D10" s="257"/>
      <c r="E10" s="318"/>
      <c r="F10" s="262"/>
      <c r="G10" s="318"/>
      <c r="H10" s="262"/>
      <c r="I10" s="262"/>
      <c r="J10" s="262"/>
      <c r="K10" s="262"/>
      <c r="L10" s="263"/>
      <c r="M10" s="263"/>
      <c r="N10" s="263"/>
      <c r="O10" s="263"/>
      <c r="P10" s="263"/>
      <c r="Q10" s="263"/>
      <c r="R10" s="263"/>
      <c r="S10" s="263"/>
      <c r="T10" s="263"/>
      <c r="U10" s="263"/>
      <c r="V10" s="263"/>
      <c r="W10" s="263"/>
      <c r="X10" s="263"/>
      <c r="Y10" s="263"/>
      <c r="Z10" s="263"/>
      <c r="AA10" s="263"/>
      <c r="AB10" s="263"/>
      <c r="AC10" s="263"/>
      <c r="AD10" s="263"/>
      <c r="AE10" s="263"/>
      <c r="AF10" s="263"/>
      <c r="AG10" s="263"/>
      <c r="AH10" s="263"/>
      <c r="AI10" s="263"/>
      <c r="AJ10" s="263"/>
      <c r="AK10" s="263"/>
      <c r="AL10" s="263"/>
      <c r="AM10" s="263"/>
      <c r="AN10" s="263"/>
      <c r="AO10" s="263"/>
      <c r="AP10" s="263"/>
      <c r="AQ10" s="263"/>
      <c r="AR10" s="263"/>
      <c r="AS10" s="263"/>
      <c r="AT10" s="263"/>
      <c r="AU10" s="263"/>
      <c r="AV10" s="263"/>
      <c r="AW10" s="263"/>
      <c r="AX10" s="263"/>
      <c r="AY10" s="263"/>
      <c r="AZ10" s="263"/>
      <c r="BA10" s="263"/>
      <c r="BB10" s="263"/>
      <c r="BC10" s="263"/>
      <c r="BD10" s="263"/>
      <c r="BE10" s="262"/>
      <c r="BF10" s="263"/>
      <c r="BG10" s="263"/>
      <c r="BH10" s="263"/>
      <c r="BI10" s="262"/>
      <c r="BJ10" s="262"/>
      <c r="BK10" s="264"/>
      <c r="BL10" s="265"/>
    </row>
    <row r="11" spans="1:64" s="81" customFormat="1" ht="35.1" customHeight="1">
      <c r="A11" s="78"/>
      <c r="B11" s="268" t="s">
        <v>586</v>
      </c>
      <c r="C11" s="256" t="s">
        <v>587</v>
      </c>
      <c r="D11" s="257" t="s">
        <v>590</v>
      </c>
      <c r="E11" s="318"/>
      <c r="F11" s="262"/>
      <c r="G11" s="318"/>
      <c r="H11" s="262"/>
      <c r="I11" s="262"/>
      <c r="J11" s="262"/>
      <c r="K11" s="262"/>
      <c r="L11" s="263"/>
      <c r="M11" s="263"/>
      <c r="N11" s="263"/>
      <c r="O11" s="263"/>
      <c r="P11" s="263"/>
      <c r="Q11" s="263"/>
      <c r="R11" s="263"/>
      <c r="S11" s="263"/>
      <c r="T11" s="263"/>
      <c r="U11" s="263"/>
      <c r="V11" s="263"/>
      <c r="W11" s="263"/>
      <c r="X11" s="263"/>
      <c r="Y11" s="263"/>
      <c r="Z11" s="263"/>
      <c r="AA11" s="263"/>
      <c r="AB11" s="263"/>
      <c r="AC11" s="263"/>
      <c r="AD11" s="263"/>
      <c r="AE11" s="263"/>
      <c r="AF11" s="263"/>
      <c r="AG11" s="263"/>
      <c r="AH11" s="263"/>
      <c r="AI11" s="263"/>
      <c r="AJ11" s="263"/>
      <c r="AK11" s="263"/>
      <c r="AL11" s="263"/>
      <c r="AM11" s="263"/>
      <c r="AN11" s="263"/>
      <c r="AO11" s="263"/>
      <c r="AP11" s="263"/>
      <c r="AQ11" s="263"/>
      <c r="AR11" s="263"/>
      <c r="AS11" s="263"/>
      <c r="AT11" s="263"/>
      <c r="AU11" s="263"/>
      <c r="AV11" s="263"/>
      <c r="AW11" s="263"/>
      <c r="AX11" s="263"/>
      <c r="AY11" s="263"/>
      <c r="AZ11" s="263"/>
      <c r="BA11" s="263"/>
      <c r="BB11" s="263"/>
      <c r="BC11" s="263"/>
      <c r="BD11" s="263"/>
      <c r="BE11" s="262"/>
      <c r="BF11" s="263"/>
      <c r="BG11" s="263"/>
      <c r="BH11" s="263"/>
      <c r="BI11" s="262"/>
      <c r="BJ11" s="262"/>
      <c r="BK11" s="264"/>
      <c r="BL11" s="265"/>
    </row>
    <row r="12" spans="1:64" s="81" customFormat="1" ht="35.1" customHeight="1">
      <c r="A12" s="78"/>
      <c r="B12" s="268" t="str">
        <f>B11</f>
        <v>스마트 폴 B-AP</v>
      </c>
      <c r="C12" s="256" t="s">
        <v>587</v>
      </c>
      <c r="D12" s="257" t="s">
        <v>592</v>
      </c>
      <c r="E12" s="318"/>
      <c r="F12" s="262"/>
      <c r="G12" s="318"/>
      <c r="H12" s="262"/>
      <c r="I12" s="262"/>
      <c r="J12" s="262"/>
      <c r="K12" s="262"/>
      <c r="L12" s="263"/>
      <c r="M12" s="263"/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3"/>
      <c r="AJ12" s="263"/>
      <c r="AK12" s="263"/>
      <c r="AL12" s="263"/>
      <c r="AM12" s="263"/>
      <c r="AN12" s="263"/>
      <c r="AO12" s="263"/>
      <c r="AP12" s="263"/>
      <c r="AQ12" s="263"/>
      <c r="AR12" s="263"/>
      <c r="AS12" s="263"/>
      <c r="AT12" s="263"/>
      <c r="AU12" s="263"/>
      <c r="AV12" s="263"/>
      <c r="AW12" s="263"/>
      <c r="AX12" s="263"/>
      <c r="AY12" s="263"/>
      <c r="AZ12" s="263"/>
      <c r="BA12" s="263"/>
      <c r="BB12" s="263"/>
      <c r="BC12" s="263"/>
      <c r="BD12" s="263"/>
      <c r="BE12" s="262"/>
      <c r="BF12" s="263"/>
      <c r="BG12" s="263"/>
      <c r="BH12" s="263"/>
      <c r="BI12" s="262"/>
      <c r="BJ12" s="262"/>
      <c r="BK12" s="264"/>
      <c r="BL12" s="265"/>
    </row>
    <row r="13" spans="1:64" s="81" customFormat="1" ht="35.1" customHeight="1">
      <c r="A13" s="78"/>
      <c r="B13" s="268" t="s">
        <v>591</v>
      </c>
      <c r="C13" s="256" t="s">
        <v>587</v>
      </c>
      <c r="D13" s="257" t="s">
        <v>593</v>
      </c>
      <c r="E13" s="318"/>
      <c r="F13" s="262"/>
      <c r="G13" s="318"/>
      <c r="H13" s="262"/>
      <c r="I13" s="262"/>
      <c r="J13" s="262"/>
      <c r="K13" s="262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263"/>
      <c r="AE13" s="263"/>
      <c r="AF13" s="263"/>
      <c r="AG13" s="263"/>
      <c r="AH13" s="263"/>
      <c r="AI13" s="263"/>
      <c r="AJ13" s="263"/>
      <c r="AK13" s="263"/>
      <c r="AL13" s="263"/>
      <c r="AM13" s="263"/>
      <c r="AN13" s="263"/>
      <c r="AO13" s="263"/>
      <c r="AP13" s="263"/>
      <c r="AQ13" s="263"/>
      <c r="AR13" s="263"/>
      <c r="AS13" s="263"/>
      <c r="AT13" s="263"/>
      <c r="AU13" s="263"/>
      <c r="AV13" s="263"/>
      <c r="AW13" s="263"/>
      <c r="AX13" s="263"/>
      <c r="AY13" s="263"/>
      <c r="AZ13" s="263"/>
      <c r="BA13" s="263"/>
      <c r="BB13" s="263"/>
      <c r="BC13" s="263"/>
      <c r="BD13" s="263"/>
      <c r="BE13" s="262"/>
      <c r="BF13" s="263"/>
      <c r="BG13" s="263"/>
      <c r="BH13" s="263"/>
      <c r="BI13" s="262"/>
      <c r="BJ13" s="262"/>
      <c r="BK13" s="264"/>
      <c r="BL13" s="265"/>
    </row>
    <row r="14" spans="1:64" s="81" customFormat="1" ht="35.1" customHeight="1">
      <c r="A14" s="78"/>
      <c r="B14" s="268" t="s">
        <v>593</v>
      </c>
      <c r="C14" s="256"/>
      <c r="D14" s="257" t="s">
        <v>594</v>
      </c>
      <c r="E14" s="318"/>
      <c r="F14" s="262"/>
      <c r="G14" s="318"/>
      <c r="H14" s="262"/>
      <c r="I14" s="262"/>
      <c r="J14" s="262"/>
      <c r="K14" s="262"/>
      <c r="L14" s="263"/>
      <c r="M14" s="263"/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3"/>
      <c r="AG14" s="263"/>
      <c r="AH14" s="263"/>
      <c r="AI14" s="263"/>
      <c r="AJ14" s="263"/>
      <c r="AK14" s="263"/>
      <c r="AL14" s="263"/>
      <c r="AM14" s="263"/>
      <c r="AN14" s="263"/>
      <c r="AO14" s="263"/>
      <c r="AP14" s="263"/>
      <c r="AQ14" s="263"/>
      <c r="AR14" s="263"/>
      <c r="AS14" s="263"/>
      <c r="AT14" s="263"/>
      <c r="AU14" s="263"/>
      <c r="AV14" s="263"/>
      <c r="AW14" s="263"/>
      <c r="AX14" s="263"/>
      <c r="AY14" s="263"/>
      <c r="AZ14" s="263"/>
      <c r="BA14" s="263"/>
      <c r="BB14" s="263"/>
      <c r="BC14" s="263"/>
      <c r="BD14" s="263"/>
      <c r="BE14" s="262"/>
      <c r="BF14" s="263"/>
      <c r="BG14" s="263"/>
      <c r="BH14" s="263"/>
      <c r="BI14" s="262"/>
      <c r="BJ14" s="262"/>
      <c r="BK14" s="264"/>
      <c r="BL14" s="265"/>
    </row>
    <row r="15" spans="1:64" s="81" customFormat="1" ht="35.1" customHeight="1">
      <c r="A15" s="78"/>
      <c r="B15" s="268" t="s">
        <v>594</v>
      </c>
      <c r="C15" s="256"/>
      <c r="D15" s="257" t="s">
        <v>595</v>
      </c>
      <c r="E15" s="318"/>
      <c r="F15" s="262"/>
      <c r="G15" s="318"/>
      <c r="H15" s="262"/>
      <c r="I15" s="262"/>
      <c r="J15" s="262"/>
      <c r="K15" s="262"/>
      <c r="L15" s="263"/>
      <c r="M15" s="263"/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263"/>
      <c r="AE15" s="263"/>
      <c r="AF15" s="263"/>
      <c r="AG15" s="263"/>
      <c r="AH15" s="263"/>
      <c r="AI15" s="263"/>
      <c r="AJ15" s="263"/>
      <c r="AK15" s="263"/>
      <c r="AL15" s="263"/>
      <c r="AM15" s="263"/>
      <c r="AN15" s="263"/>
      <c r="AO15" s="263"/>
      <c r="AP15" s="263"/>
      <c r="AQ15" s="263"/>
      <c r="AR15" s="263"/>
      <c r="AS15" s="263"/>
      <c r="AT15" s="263"/>
      <c r="AU15" s="263"/>
      <c r="AV15" s="263"/>
      <c r="AW15" s="263"/>
      <c r="AX15" s="263"/>
      <c r="AY15" s="263"/>
      <c r="AZ15" s="263"/>
      <c r="BA15" s="263"/>
      <c r="BB15" s="263"/>
      <c r="BC15" s="263"/>
      <c r="BD15" s="263"/>
      <c r="BE15" s="262"/>
      <c r="BF15" s="263"/>
      <c r="BG15" s="263"/>
      <c r="BH15" s="263"/>
      <c r="BI15" s="262"/>
      <c r="BJ15" s="262"/>
      <c r="BK15" s="264"/>
      <c r="BL15" s="265"/>
    </row>
    <row r="16" spans="1:64" s="81" customFormat="1" ht="35.1" customHeight="1">
      <c r="A16" s="78">
        <f>A10+1</f>
        <v>6</v>
      </c>
      <c r="B16" s="255" t="s">
        <v>497</v>
      </c>
      <c r="C16" s="256"/>
      <c r="D16" s="257"/>
      <c r="E16" s="318"/>
      <c r="F16" s="262"/>
      <c r="G16" s="318"/>
      <c r="H16" s="262"/>
      <c r="I16" s="262"/>
      <c r="J16" s="262"/>
      <c r="K16" s="262"/>
      <c r="L16" s="263"/>
      <c r="M16" s="263"/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263"/>
      <c r="AE16" s="263"/>
      <c r="AF16" s="263"/>
      <c r="AG16" s="263"/>
      <c r="AH16" s="263"/>
      <c r="AI16" s="263"/>
      <c r="AJ16" s="263"/>
      <c r="AK16" s="263"/>
      <c r="AL16" s="263"/>
      <c r="AM16" s="263"/>
      <c r="AN16" s="263"/>
      <c r="AO16" s="263"/>
      <c r="AP16" s="263"/>
      <c r="AQ16" s="263"/>
      <c r="AR16" s="263"/>
      <c r="AS16" s="263"/>
      <c r="AT16" s="263"/>
      <c r="AU16" s="263"/>
      <c r="AV16" s="263"/>
      <c r="AW16" s="263"/>
      <c r="AX16" s="263"/>
      <c r="AY16" s="263"/>
      <c r="AZ16" s="263"/>
      <c r="BA16" s="263"/>
      <c r="BB16" s="263"/>
      <c r="BC16" s="263"/>
      <c r="BD16" s="263"/>
      <c r="BE16" s="262"/>
      <c r="BF16" s="263"/>
      <c r="BG16" s="263"/>
      <c r="BH16" s="263"/>
      <c r="BI16" s="262"/>
      <c r="BJ16" s="262"/>
      <c r="BK16" s="264"/>
      <c r="BL16" s="265"/>
    </row>
    <row r="17" spans="1:64" s="81" customFormat="1" ht="35.1" customHeight="1">
      <c r="A17" s="78">
        <f>A16+1</f>
        <v>7</v>
      </c>
      <c r="B17" s="255" t="s">
        <v>498</v>
      </c>
      <c r="C17" s="256"/>
      <c r="D17" s="257"/>
      <c r="E17" s="318"/>
      <c r="F17" s="262"/>
      <c r="G17" s="318"/>
      <c r="H17" s="262"/>
      <c r="I17" s="262"/>
      <c r="J17" s="262"/>
      <c r="K17" s="262"/>
      <c r="L17" s="263"/>
      <c r="M17" s="263"/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263"/>
      <c r="AE17" s="263"/>
      <c r="AF17" s="263"/>
      <c r="AG17" s="263"/>
      <c r="AH17" s="263"/>
      <c r="AI17" s="263"/>
      <c r="AJ17" s="263"/>
      <c r="AK17" s="263"/>
      <c r="AL17" s="263"/>
      <c r="AM17" s="263"/>
      <c r="AN17" s="263"/>
      <c r="AO17" s="263"/>
      <c r="AP17" s="263"/>
      <c r="AQ17" s="263"/>
      <c r="AR17" s="263"/>
      <c r="AS17" s="263"/>
      <c r="AT17" s="263"/>
      <c r="AU17" s="263"/>
      <c r="AV17" s="263"/>
      <c r="AW17" s="263"/>
      <c r="AX17" s="263"/>
      <c r="AY17" s="263"/>
      <c r="AZ17" s="263"/>
      <c r="BA17" s="263"/>
      <c r="BB17" s="263"/>
      <c r="BC17" s="263"/>
      <c r="BD17" s="263"/>
      <c r="BE17" s="262"/>
      <c r="BF17" s="263"/>
      <c r="BG17" s="263"/>
      <c r="BH17" s="263"/>
      <c r="BI17" s="262"/>
      <c r="BJ17" s="262"/>
      <c r="BK17" s="264"/>
      <c r="BL17" s="265"/>
    </row>
    <row r="18" spans="1:64" s="81" customFormat="1" ht="35.1" customHeight="1">
      <c r="A18" s="78">
        <f>A17+1</f>
        <v>8</v>
      </c>
      <c r="B18" s="255" t="s">
        <v>499</v>
      </c>
      <c r="C18" s="256"/>
      <c r="D18" s="257"/>
      <c r="E18" s="318"/>
      <c r="F18" s="262"/>
      <c r="G18" s="318"/>
      <c r="H18" s="262"/>
      <c r="I18" s="262"/>
      <c r="J18" s="262"/>
      <c r="K18" s="262"/>
      <c r="L18" s="263"/>
      <c r="M18" s="263"/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263"/>
      <c r="AE18" s="263"/>
      <c r="AF18" s="263"/>
      <c r="AG18" s="263"/>
      <c r="AH18" s="263"/>
      <c r="AI18" s="263"/>
      <c r="AJ18" s="263"/>
      <c r="AK18" s="263"/>
      <c r="AL18" s="263"/>
      <c r="AM18" s="263"/>
      <c r="AN18" s="263"/>
      <c r="AO18" s="263"/>
      <c r="AP18" s="263"/>
      <c r="AQ18" s="263"/>
      <c r="AR18" s="263"/>
      <c r="AS18" s="263"/>
      <c r="AT18" s="263"/>
      <c r="AU18" s="263"/>
      <c r="AV18" s="263"/>
      <c r="AW18" s="263"/>
      <c r="AX18" s="263"/>
      <c r="AY18" s="263"/>
      <c r="AZ18" s="263"/>
      <c r="BA18" s="263"/>
      <c r="BB18" s="263"/>
      <c r="BC18" s="263"/>
      <c r="BD18" s="263"/>
      <c r="BE18" s="262"/>
      <c r="BF18" s="263"/>
      <c r="BG18" s="263"/>
      <c r="BH18" s="263"/>
      <c r="BI18" s="262"/>
      <c r="BJ18" s="262"/>
      <c r="BK18" s="264"/>
      <c r="BL18" s="265"/>
    </row>
    <row r="19" spans="1:64" s="81" customFormat="1" ht="35.1" customHeight="1">
      <c r="A19" s="78"/>
      <c r="B19" s="268" t="s">
        <v>598</v>
      </c>
      <c r="C19" s="256" t="s">
        <v>587</v>
      </c>
      <c r="D19" s="257" t="s">
        <v>590</v>
      </c>
      <c r="E19" s="318"/>
      <c r="F19" s="262"/>
      <c r="G19" s="318"/>
      <c r="H19" s="262"/>
      <c r="I19" s="262"/>
      <c r="J19" s="262"/>
      <c r="K19" s="262"/>
      <c r="L19" s="263"/>
      <c r="M19" s="263"/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263"/>
      <c r="AE19" s="263"/>
      <c r="AF19" s="263"/>
      <c r="AG19" s="263"/>
      <c r="AH19" s="263"/>
      <c r="AI19" s="263"/>
      <c r="AJ19" s="263"/>
      <c r="AK19" s="263"/>
      <c r="AL19" s="263"/>
      <c r="AM19" s="263"/>
      <c r="AN19" s="263"/>
      <c r="AO19" s="263"/>
      <c r="AP19" s="263"/>
      <c r="AQ19" s="263"/>
      <c r="AR19" s="263"/>
      <c r="AS19" s="263"/>
      <c r="AT19" s="263"/>
      <c r="AU19" s="263"/>
      <c r="AV19" s="263"/>
      <c r="AW19" s="263"/>
      <c r="AX19" s="263"/>
      <c r="AY19" s="263"/>
      <c r="AZ19" s="263"/>
      <c r="BA19" s="263"/>
      <c r="BB19" s="263"/>
      <c r="BC19" s="263"/>
      <c r="BD19" s="263"/>
      <c r="BE19" s="262"/>
      <c r="BF19" s="263"/>
      <c r="BG19" s="263"/>
      <c r="BH19" s="263"/>
      <c r="BI19" s="262"/>
      <c r="BJ19" s="262"/>
      <c r="BK19" s="264"/>
      <c r="BL19" s="265"/>
    </row>
    <row r="20" spans="1:64" s="81" customFormat="1" ht="35.1" customHeight="1">
      <c r="A20" s="78"/>
      <c r="B20" s="268" t="s">
        <v>591</v>
      </c>
      <c r="C20" s="256"/>
      <c r="D20" s="257"/>
      <c r="E20" s="318"/>
      <c r="F20" s="262"/>
      <c r="G20" s="318"/>
      <c r="H20" s="262"/>
      <c r="I20" s="262"/>
      <c r="J20" s="262"/>
      <c r="K20" s="262"/>
      <c r="L20" s="263"/>
      <c r="M20" s="263"/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263"/>
      <c r="AE20" s="263"/>
      <c r="AF20" s="263"/>
      <c r="AG20" s="263"/>
      <c r="AH20" s="263"/>
      <c r="AI20" s="263"/>
      <c r="AJ20" s="263"/>
      <c r="AK20" s="263"/>
      <c r="AL20" s="263"/>
      <c r="AM20" s="263"/>
      <c r="AN20" s="263"/>
      <c r="AO20" s="263"/>
      <c r="AP20" s="263"/>
      <c r="AQ20" s="263"/>
      <c r="AR20" s="263"/>
      <c r="AS20" s="263"/>
      <c r="AT20" s="263"/>
      <c r="AU20" s="263"/>
      <c r="AV20" s="263"/>
      <c r="AW20" s="263"/>
      <c r="AX20" s="263"/>
      <c r="AY20" s="263"/>
      <c r="AZ20" s="263"/>
      <c r="BA20" s="263"/>
      <c r="BB20" s="263"/>
      <c r="BC20" s="263"/>
      <c r="BD20" s="263"/>
      <c r="BE20" s="262"/>
      <c r="BF20" s="263"/>
      <c r="BG20" s="263"/>
      <c r="BH20" s="263"/>
      <c r="BI20" s="262"/>
      <c r="BJ20" s="262"/>
      <c r="BK20" s="264"/>
      <c r="BL20" s="265"/>
    </row>
    <row r="21" spans="1:64" s="81" customFormat="1" ht="35.1" customHeight="1">
      <c r="A21" s="78"/>
      <c r="B21" s="268" t="s">
        <v>593</v>
      </c>
      <c r="C21" s="256"/>
      <c r="D21" s="257"/>
      <c r="E21" s="318"/>
      <c r="F21" s="262"/>
      <c r="G21" s="318"/>
      <c r="H21" s="262"/>
      <c r="I21" s="262"/>
      <c r="J21" s="262"/>
      <c r="K21" s="262"/>
      <c r="L21" s="263"/>
      <c r="M21" s="263"/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263"/>
      <c r="AE21" s="263"/>
      <c r="AF21" s="263"/>
      <c r="AG21" s="263"/>
      <c r="AH21" s="263"/>
      <c r="AI21" s="263"/>
      <c r="AJ21" s="263"/>
      <c r="AK21" s="263"/>
      <c r="AL21" s="263"/>
      <c r="AM21" s="263"/>
      <c r="AN21" s="263"/>
      <c r="AO21" s="263"/>
      <c r="AP21" s="263"/>
      <c r="AQ21" s="263"/>
      <c r="AR21" s="263"/>
      <c r="AS21" s="263"/>
      <c r="AT21" s="263"/>
      <c r="AU21" s="263"/>
      <c r="AV21" s="263"/>
      <c r="AW21" s="263"/>
      <c r="AX21" s="263"/>
      <c r="AY21" s="263"/>
      <c r="AZ21" s="263"/>
      <c r="BA21" s="263"/>
      <c r="BB21" s="263"/>
      <c r="BC21" s="263"/>
      <c r="BD21" s="263"/>
      <c r="BE21" s="262"/>
      <c r="BF21" s="263"/>
      <c r="BG21" s="263"/>
      <c r="BH21" s="263"/>
      <c r="BI21" s="262"/>
      <c r="BJ21" s="262"/>
      <c r="BK21" s="264"/>
      <c r="BL21" s="265"/>
    </row>
    <row r="22" spans="1:64" s="81" customFormat="1" ht="35.1" customHeight="1">
      <c r="A22" s="78"/>
      <c r="B22" s="268" t="s">
        <v>594</v>
      </c>
      <c r="C22" s="256"/>
      <c r="D22" s="257"/>
      <c r="E22" s="318"/>
      <c r="F22" s="262"/>
      <c r="G22" s="318"/>
      <c r="H22" s="262"/>
      <c r="I22" s="262"/>
      <c r="J22" s="262"/>
      <c r="K22" s="262"/>
      <c r="L22" s="263"/>
      <c r="M22" s="263"/>
      <c r="N22" s="263"/>
      <c r="O22" s="263"/>
      <c r="P22" s="263"/>
      <c r="Q22" s="263"/>
      <c r="R22" s="263"/>
      <c r="S22" s="263"/>
      <c r="T22" s="263"/>
      <c r="U22" s="263"/>
      <c r="V22" s="263"/>
      <c r="W22" s="263"/>
      <c r="X22" s="263"/>
      <c r="Y22" s="263"/>
      <c r="Z22" s="263"/>
      <c r="AA22" s="263"/>
      <c r="AB22" s="263"/>
      <c r="AC22" s="263"/>
      <c r="AD22" s="263"/>
      <c r="AE22" s="263"/>
      <c r="AF22" s="263"/>
      <c r="AG22" s="263"/>
      <c r="AH22" s="263"/>
      <c r="AI22" s="263"/>
      <c r="AJ22" s="263"/>
      <c r="AK22" s="263"/>
      <c r="AL22" s="263"/>
      <c r="AM22" s="263"/>
      <c r="AN22" s="263"/>
      <c r="AO22" s="263"/>
      <c r="AP22" s="263"/>
      <c r="AQ22" s="263"/>
      <c r="AR22" s="263"/>
      <c r="AS22" s="263"/>
      <c r="AT22" s="263"/>
      <c r="AU22" s="263"/>
      <c r="AV22" s="263"/>
      <c r="AW22" s="263"/>
      <c r="AX22" s="263"/>
      <c r="AY22" s="263"/>
      <c r="AZ22" s="263"/>
      <c r="BA22" s="263"/>
      <c r="BB22" s="263"/>
      <c r="BC22" s="263"/>
      <c r="BD22" s="263"/>
      <c r="BE22" s="262"/>
      <c r="BF22" s="263"/>
      <c r="BG22" s="263"/>
      <c r="BH22" s="263"/>
      <c r="BI22" s="262"/>
      <c r="BJ22" s="262"/>
      <c r="BK22" s="264"/>
      <c r="BL22" s="265"/>
    </row>
    <row r="23" spans="1:64" s="81" customFormat="1" ht="35.1" customHeight="1">
      <c r="A23" s="78"/>
      <c r="B23" s="268" t="s">
        <v>595</v>
      </c>
      <c r="C23" s="256"/>
      <c r="D23" s="257"/>
      <c r="E23" s="318"/>
      <c r="F23" s="262"/>
      <c r="G23" s="318"/>
      <c r="H23" s="262"/>
      <c r="I23" s="262"/>
      <c r="J23" s="262"/>
      <c r="K23" s="262"/>
      <c r="L23" s="263"/>
      <c r="M23" s="263"/>
      <c r="N23" s="263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  <c r="AA23" s="263"/>
      <c r="AB23" s="263"/>
      <c r="AC23" s="263"/>
      <c r="AD23" s="263"/>
      <c r="AE23" s="263"/>
      <c r="AF23" s="263"/>
      <c r="AG23" s="263"/>
      <c r="AH23" s="263"/>
      <c r="AI23" s="263"/>
      <c r="AJ23" s="263"/>
      <c r="AK23" s="263"/>
      <c r="AL23" s="263"/>
      <c r="AM23" s="263"/>
      <c r="AN23" s="263"/>
      <c r="AO23" s="263"/>
      <c r="AP23" s="263"/>
      <c r="AQ23" s="263"/>
      <c r="AR23" s="263"/>
      <c r="AS23" s="263"/>
      <c r="AT23" s="263"/>
      <c r="AU23" s="263"/>
      <c r="AV23" s="263"/>
      <c r="AW23" s="263"/>
      <c r="AX23" s="263"/>
      <c r="AY23" s="263"/>
      <c r="AZ23" s="263"/>
      <c r="BA23" s="263"/>
      <c r="BB23" s="263"/>
      <c r="BC23" s="263"/>
      <c r="BD23" s="263"/>
      <c r="BE23" s="262"/>
      <c r="BF23" s="263"/>
      <c r="BG23" s="263"/>
      <c r="BH23" s="263"/>
      <c r="BI23" s="262"/>
      <c r="BJ23" s="262"/>
      <c r="BK23" s="264"/>
      <c r="BL23" s="265"/>
    </row>
    <row r="24" spans="1:64" s="81" customFormat="1" ht="35.1" customHeight="1">
      <c r="A24" s="78"/>
      <c r="B24" s="268" t="s">
        <v>586</v>
      </c>
      <c r="C24" s="256" t="s">
        <v>587</v>
      </c>
      <c r="D24" s="257" t="s">
        <v>600</v>
      </c>
      <c r="E24" s="318"/>
      <c r="F24" s="262"/>
      <c r="G24" s="318"/>
      <c r="H24" s="262"/>
      <c r="I24" s="262"/>
      <c r="J24" s="262"/>
      <c r="K24" s="262"/>
      <c r="L24" s="263"/>
      <c r="M24" s="263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263"/>
      <c r="AE24" s="263"/>
      <c r="AF24" s="263"/>
      <c r="AG24" s="263"/>
      <c r="AH24" s="263"/>
      <c r="AI24" s="263"/>
      <c r="AJ24" s="263"/>
      <c r="AK24" s="263"/>
      <c r="AL24" s="263"/>
      <c r="AM24" s="263"/>
      <c r="AN24" s="263"/>
      <c r="AO24" s="263"/>
      <c r="AP24" s="263"/>
      <c r="AQ24" s="263"/>
      <c r="AR24" s="263"/>
      <c r="AS24" s="263"/>
      <c r="AT24" s="263"/>
      <c r="AU24" s="263"/>
      <c r="AV24" s="263"/>
      <c r="AW24" s="263"/>
      <c r="AX24" s="263"/>
      <c r="AY24" s="263"/>
      <c r="AZ24" s="263"/>
      <c r="BA24" s="263"/>
      <c r="BB24" s="263"/>
      <c r="BC24" s="263"/>
      <c r="BD24" s="263"/>
      <c r="BE24" s="262"/>
      <c r="BF24" s="263"/>
      <c r="BG24" s="263"/>
      <c r="BH24" s="263"/>
      <c r="BI24" s="262"/>
      <c r="BJ24" s="262"/>
      <c r="BK24" s="264"/>
      <c r="BL24" s="265"/>
    </row>
    <row r="25" spans="1:64" s="81" customFormat="1" ht="35.1" customHeight="1">
      <c r="A25" s="78"/>
      <c r="B25" s="268" t="s">
        <v>601</v>
      </c>
      <c r="C25" s="256"/>
      <c r="D25" s="257"/>
      <c r="E25" s="318"/>
      <c r="F25" s="262"/>
      <c r="G25" s="318"/>
      <c r="H25" s="262"/>
      <c r="I25" s="262"/>
      <c r="J25" s="262"/>
      <c r="K25" s="262"/>
      <c r="L25" s="263"/>
      <c r="M25" s="263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263"/>
      <c r="AE25" s="263"/>
      <c r="AF25" s="263"/>
      <c r="AG25" s="263"/>
      <c r="AH25" s="263"/>
      <c r="AI25" s="263"/>
      <c r="AJ25" s="263"/>
      <c r="AK25" s="263"/>
      <c r="AL25" s="263"/>
      <c r="AM25" s="263"/>
      <c r="AN25" s="263"/>
      <c r="AO25" s="263"/>
      <c r="AP25" s="263"/>
      <c r="AQ25" s="263"/>
      <c r="AR25" s="263"/>
      <c r="AS25" s="263"/>
      <c r="AT25" s="263"/>
      <c r="AU25" s="263"/>
      <c r="AV25" s="263"/>
      <c r="AW25" s="263"/>
      <c r="AX25" s="263"/>
      <c r="AY25" s="263"/>
      <c r="AZ25" s="263"/>
      <c r="BA25" s="263"/>
      <c r="BB25" s="263"/>
      <c r="BC25" s="263"/>
      <c r="BD25" s="263"/>
      <c r="BE25" s="262"/>
      <c r="BF25" s="263"/>
      <c r="BG25" s="263"/>
      <c r="BH25" s="263"/>
      <c r="BI25" s="262"/>
      <c r="BJ25" s="262"/>
      <c r="BK25" s="264"/>
      <c r="BL25" s="265"/>
    </row>
    <row r="26" spans="1:64" s="81" customFormat="1" ht="35.1" customHeight="1">
      <c r="A26" s="78"/>
      <c r="B26" s="268" t="s">
        <v>602</v>
      </c>
      <c r="C26" s="256"/>
      <c r="D26" s="257"/>
      <c r="E26" s="318"/>
      <c r="F26" s="262"/>
      <c r="G26" s="318"/>
      <c r="H26" s="262"/>
      <c r="I26" s="262"/>
      <c r="J26" s="262"/>
      <c r="K26" s="262"/>
      <c r="L26" s="263"/>
      <c r="M26" s="263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263"/>
      <c r="AE26" s="263"/>
      <c r="AF26" s="263"/>
      <c r="AG26" s="263"/>
      <c r="AH26" s="263"/>
      <c r="AI26" s="263"/>
      <c r="AJ26" s="263"/>
      <c r="AK26" s="263"/>
      <c r="AL26" s="263"/>
      <c r="AM26" s="263"/>
      <c r="AN26" s="263"/>
      <c r="AO26" s="263"/>
      <c r="AP26" s="263"/>
      <c r="AQ26" s="263"/>
      <c r="AR26" s="263"/>
      <c r="AS26" s="263"/>
      <c r="AT26" s="263"/>
      <c r="AU26" s="263"/>
      <c r="AV26" s="263"/>
      <c r="AW26" s="263"/>
      <c r="AX26" s="263"/>
      <c r="AY26" s="263"/>
      <c r="AZ26" s="263"/>
      <c r="BA26" s="263"/>
      <c r="BB26" s="263"/>
      <c r="BC26" s="263"/>
      <c r="BD26" s="263"/>
      <c r="BE26" s="262"/>
      <c r="BF26" s="263"/>
      <c r="BG26" s="263"/>
      <c r="BH26" s="263"/>
      <c r="BI26" s="262"/>
      <c r="BJ26" s="262"/>
      <c r="BK26" s="264"/>
      <c r="BL26" s="265"/>
    </row>
    <row r="27" spans="1:64" s="81" customFormat="1" ht="35.1" customHeight="1">
      <c r="A27" s="78"/>
      <c r="B27" s="268" t="s">
        <v>603</v>
      </c>
      <c r="C27" s="256"/>
      <c r="D27" s="257"/>
      <c r="E27" s="318"/>
      <c r="F27" s="262"/>
      <c r="G27" s="318"/>
      <c r="H27" s="262"/>
      <c r="I27" s="262"/>
      <c r="J27" s="262"/>
      <c r="K27" s="262"/>
      <c r="L27" s="263"/>
      <c r="M27" s="263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263"/>
      <c r="AE27" s="263"/>
      <c r="AF27" s="263"/>
      <c r="AG27" s="263"/>
      <c r="AH27" s="263"/>
      <c r="AI27" s="263"/>
      <c r="AJ27" s="263"/>
      <c r="AK27" s="263"/>
      <c r="AL27" s="263"/>
      <c r="AM27" s="263"/>
      <c r="AN27" s="263"/>
      <c r="AO27" s="263"/>
      <c r="AP27" s="263"/>
      <c r="AQ27" s="263"/>
      <c r="AR27" s="263"/>
      <c r="AS27" s="263"/>
      <c r="AT27" s="263"/>
      <c r="AU27" s="263"/>
      <c r="AV27" s="263"/>
      <c r="AW27" s="263"/>
      <c r="AX27" s="263"/>
      <c r="AY27" s="263"/>
      <c r="AZ27" s="263"/>
      <c r="BA27" s="263"/>
      <c r="BB27" s="263"/>
      <c r="BC27" s="263"/>
      <c r="BD27" s="263"/>
      <c r="BE27" s="262"/>
      <c r="BF27" s="263"/>
      <c r="BG27" s="263"/>
      <c r="BH27" s="263"/>
      <c r="BI27" s="262"/>
      <c r="BJ27" s="262"/>
      <c r="BK27" s="264"/>
      <c r="BL27" s="265"/>
    </row>
    <row r="28" spans="1:64" s="81" customFormat="1" ht="35.1" customHeight="1">
      <c r="A28" s="78"/>
      <c r="B28" s="268" t="s">
        <v>604</v>
      </c>
      <c r="C28" s="256"/>
      <c r="D28" s="257"/>
      <c r="E28" s="318"/>
      <c r="F28" s="262"/>
      <c r="G28" s="318"/>
      <c r="H28" s="262"/>
      <c r="I28" s="262"/>
      <c r="J28" s="262"/>
      <c r="K28" s="262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263"/>
      <c r="AE28" s="263"/>
      <c r="AF28" s="263"/>
      <c r="AG28" s="263"/>
      <c r="AH28" s="263"/>
      <c r="AI28" s="263"/>
      <c r="AJ28" s="263"/>
      <c r="AK28" s="263"/>
      <c r="AL28" s="263"/>
      <c r="AM28" s="263"/>
      <c r="AN28" s="263"/>
      <c r="AO28" s="263"/>
      <c r="AP28" s="263"/>
      <c r="AQ28" s="263"/>
      <c r="AR28" s="263"/>
      <c r="AS28" s="263"/>
      <c r="AT28" s="263"/>
      <c r="AU28" s="263"/>
      <c r="AV28" s="263"/>
      <c r="AW28" s="263"/>
      <c r="AX28" s="263"/>
      <c r="AY28" s="263"/>
      <c r="AZ28" s="263"/>
      <c r="BA28" s="263"/>
      <c r="BB28" s="263"/>
      <c r="BC28" s="263"/>
      <c r="BD28" s="263"/>
      <c r="BE28" s="262"/>
      <c r="BF28" s="263"/>
      <c r="BG28" s="263"/>
      <c r="BH28" s="263"/>
      <c r="BI28" s="262"/>
      <c r="BJ28" s="262"/>
      <c r="BK28" s="264"/>
      <c r="BL28" s="265"/>
    </row>
    <row r="29" spans="1:64" s="81" customFormat="1" ht="35.1" customHeight="1">
      <c r="A29" s="78">
        <f>A18+1</f>
        <v>9</v>
      </c>
      <c r="B29" s="255" t="s">
        <v>500</v>
      </c>
      <c r="C29" s="256"/>
      <c r="D29" s="257"/>
      <c r="E29" s="318"/>
      <c r="F29" s="262"/>
      <c r="G29" s="318"/>
      <c r="H29" s="262"/>
      <c r="I29" s="262"/>
      <c r="J29" s="262"/>
      <c r="K29" s="262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263"/>
      <c r="AE29" s="263"/>
      <c r="AF29" s="263"/>
      <c r="AG29" s="263"/>
      <c r="AH29" s="263"/>
      <c r="AI29" s="263"/>
      <c r="AJ29" s="263"/>
      <c r="AK29" s="263"/>
      <c r="AL29" s="263"/>
      <c r="AM29" s="263"/>
      <c r="AN29" s="263"/>
      <c r="AO29" s="263"/>
      <c r="AP29" s="263"/>
      <c r="AQ29" s="263"/>
      <c r="AR29" s="263"/>
      <c r="AS29" s="263"/>
      <c r="AT29" s="263"/>
      <c r="AU29" s="263"/>
      <c r="AV29" s="263"/>
      <c r="AW29" s="263"/>
      <c r="AX29" s="263"/>
      <c r="AY29" s="263"/>
      <c r="AZ29" s="263"/>
      <c r="BA29" s="263"/>
      <c r="BB29" s="263"/>
      <c r="BC29" s="263"/>
      <c r="BD29" s="263"/>
      <c r="BE29" s="262"/>
      <c r="BF29" s="263"/>
      <c r="BG29" s="263"/>
      <c r="BH29" s="263"/>
      <c r="BI29" s="262"/>
      <c r="BJ29" s="262"/>
      <c r="BK29" s="264"/>
      <c r="BL29" s="265"/>
    </row>
    <row r="30" spans="1:64" s="81" customFormat="1" ht="35.1" customHeight="1">
      <c r="A30" s="78">
        <f>A29+1</f>
        <v>10</v>
      </c>
      <c r="B30" s="255" t="s">
        <v>501</v>
      </c>
      <c r="C30" s="256"/>
      <c r="D30" s="257"/>
      <c r="E30" s="318"/>
      <c r="F30" s="262"/>
      <c r="G30" s="318"/>
      <c r="H30" s="262"/>
      <c r="I30" s="262"/>
      <c r="J30" s="262"/>
      <c r="K30" s="262"/>
      <c r="L30" s="263"/>
      <c r="M30" s="263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263"/>
      <c r="AE30" s="263"/>
      <c r="AF30" s="263"/>
      <c r="AG30" s="263"/>
      <c r="AH30" s="263"/>
      <c r="AI30" s="263"/>
      <c r="AJ30" s="263"/>
      <c r="AK30" s="263"/>
      <c r="AL30" s="263"/>
      <c r="AM30" s="263"/>
      <c r="AN30" s="263"/>
      <c r="AO30" s="263"/>
      <c r="AP30" s="263"/>
      <c r="AQ30" s="263"/>
      <c r="AR30" s="263"/>
      <c r="AS30" s="263"/>
      <c r="AT30" s="263"/>
      <c r="AU30" s="263"/>
      <c r="AV30" s="263"/>
      <c r="AW30" s="263"/>
      <c r="AX30" s="263"/>
      <c r="AY30" s="263"/>
      <c r="AZ30" s="263"/>
      <c r="BA30" s="263"/>
      <c r="BB30" s="263"/>
      <c r="BC30" s="263"/>
      <c r="BD30" s="263"/>
      <c r="BE30" s="262"/>
      <c r="BF30" s="263"/>
      <c r="BG30" s="263"/>
      <c r="BH30" s="263"/>
      <c r="BI30" s="262"/>
      <c r="BJ30" s="262"/>
      <c r="BK30" s="264"/>
      <c r="BL30" s="265"/>
    </row>
    <row r="31" spans="1:64" s="81" customFormat="1" ht="35.1" customHeight="1">
      <c r="A31" s="78">
        <f>A30+1</f>
        <v>11</v>
      </c>
      <c r="B31" s="255" t="s">
        <v>502</v>
      </c>
      <c r="C31" s="256"/>
      <c r="D31" s="257"/>
      <c r="E31" s="318"/>
      <c r="F31" s="262"/>
      <c r="G31" s="318"/>
      <c r="H31" s="262"/>
      <c r="I31" s="262"/>
      <c r="J31" s="262"/>
      <c r="K31" s="262"/>
      <c r="L31" s="263"/>
      <c r="M31" s="263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3"/>
      <c r="AO31" s="263"/>
      <c r="AP31" s="263"/>
      <c r="AQ31" s="263"/>
      <c r="AR31" s="263"/>
      <c r="AS31" s="263"/>
      <c r="AT31" s="263"/>
      <c r="AU31" s="263"/>
      <c r="AV31" s="263"/>
      <c r="AW31" s="263"/>
      <c r="AX31" s="263"/>
      <c r="AY31" s="263"/>
      <c r="AZ31" s="263"/>
      <c r="BA31" s="263"/>
      <c r="BB31" s="263"/>
      <c r="BC31" s="263"/>
      <c r="BD31" s="263"/>
      <c r="BE31" s="262"/>
      <c r="BF31" s="263"/>
      <c r="BG31" s="263"/>
      <c r="BH31" s="263"/>
      <c r="BI31" s="262"/>
      <c r="BJ31" s="262"/>
      <c r="BK31" s="264"/>
      <c r="BL31" s="265"/>
    </row>
    <row r="32" spans="1:64" s="81" customFormat="1" ht="35.1" customHeight="1">
      <c r="A32" s="78"/>
      <c r="B32" s="268" t="s">
        <v>590</v>
      </c>
      <c r="C32" s="256"/>
      <c r="D32" s="257"/>
      <c r="E32" s="318"/>
      <c r="F32" s="262"/>
      <c r="G32" s="318"/>
      <c r="H32" s="262"/>
      <c r="I32" s="262"/>
      <c r="J32" s="262"/>
      <c r="K32" s="262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  <c r="AG32" s="263"/>
      <c r="AH32" s="263"/>
      <c r="AI32" s="263"/>
      <c r="AJ32" s="263"/>
      <c r="AK32" s="263"/>
      <c r="AL32" s="263"/>
      <c r="AM32" s="263"/>
      <c r="AN32" s="263"/>
      <c r="AO32" s="263"/>
      <c r="AP32" s="263"/>
      <c r="AQ32" s="263"/>
      <c r="AR32" s="263"/>
      <c r="AS32" s="263"/>
      <c r="AT32" s="263"/>
      <c r="AU32" s="263"/>
      <c r="AV32" s="263"/>
      <c r="AW32" s="263"/>
      <c r="AX32" s="263"/>
      <c r="AY32" s="263"/>
      <c r="AZ32" s="263"/>
      <c r="BA32" s="263"/>
      <c r="BB32" s="263"/>
      <c r="BC32" s="263"/>
      <c r="BD32" s="263"/>
      <c r="BE32" s="262"/>
      <c r="BF32" s="263"/>
      <c r="BG32" s="263"/>
      <c r="BH32" s="263"/>
      <c r="BI32" s="262"/>
      <c r="BJ32" s="262"/>
      <c r="BK32" s="264"/>
      <c r="BL32" s="265"/>
    </row>
    <row r="33" spans="1:64" s="81" customFormat="1" ht="35.1" customHeight="1">
      <c r="A33" s="78"/>
      <c r="B33" s="268" t="s">
        <v>590</v>
      </c>
      <c r="C33" s="256" t="s">
        <v>587</v>
      </c>
      <c r="D33" s="257" t="s">
        <v>592</v>
      </c>
      <c r="E33" s="318"/>
      <c r="F33" s="262"/>
      <c r="G33" s="318"/>
      <c r="H33" s="262"/>
      <c r="I33" s="262"/>
      <c r="J33" s="262"/>
      <c r="K33" s="262"/>
      <c r="L33" s="263"/>
      <c r="M33" s="263"/>
      <c r="N33" s="263"/>
      <c r="O33" s="263"/>
      <c r="P33" s="263"/>
      <c r="Q33" s="263"/>
      <c r="R33" s="263"/>
      <c r="S33" s="263"/>
      <c r="T33" s="263"/>
      <c r="U33" s="263"/>
      <c r="V33" s="263"/>
      <c r="W33" s="263"/>
      <c r="X33" s="263"/>
      <c r="Y33" s="263"/>
      <c r="Z33" s="263"/>
      <c r="AA33" s="263"/>
      <c r="AB33" s="263"/>
      <c r="AC33" s="263"/>
      <c r="AD33" s="263"/>
      <c r="AE33" s="263"/>
      <c r="AF33" s="263"/>
      <c r="AG33" s="263"/>
      <c r="AH33" s="263"/>
      <c r="AI33" s="263"/>
      <c r="AJ33" s="263"/>
      <c r="AK33" s="263"/>
      <c r="AL33" s="263"/>
      <c r="AM33" s="263"/>
      <c r="AN33" s="263"/>
      <c r="AO33" s="263"/>
      <c r="AP33" s="263"/>
      <c r="AQ33" s="263"/>
      <c r="AR33" s="263"/>
      <c r="AS33" s="263"/>
      <c r="AT33" s="263"/>
      <c r="AU33" s="263"/>
      <c r="AV33" s="263"/>
      <c r="AW33" s="263"/>
      <c r="AX33" s="263"/>
      <c r="AY33" s="263"/>
      <c r="AZ33" s="263"/>
      <c r="BA33" s="263"/>
      <c r="BB33" s="263"/>
      <c r="BC33" s="263"/>
      <c r="BD33" s="263"/>
      <c r="BE33" s="262"/>
      <c r="BF33" s="263"/>
      <c r="BG33" s="263"/>
      <c r="BH33" s="263"/>
      <c r="BI33" s="262"/>
      <c r="BJ33" s="262"/>
      <c r="BK33" s="264"/>
      <c r="BL33" s="265"/>
    </row>
    <row r="34" spans="1:64" s="81" customFormat="1" ht="35.1" customHeight="1">
      <c r="A34" s="78"/>
      <c r="B34" s="268" t="s">
        <v>591</v>
      </c>
      <c r="C34" s="256" t="s">
        <v>587</v>
      </c>
      <c r="D34" s="257" t="s">
        <v>593</v>
      </c>
      <c r="E34" s="318"/>
      <c r="F34" s="262"/>
      <c r="G34" s="318"/>
      <c r="H34" s="262"/>
      <c r="I34" s="262"/>
      <c r="J34" s="262"/>
      <c r="K34" s="262"/>
      <c r="L34" s="263"/>
      <c r="M34" s="263"/>
      <c r="N34" s="263"/>
      <c r="O34" s="263"/>
      <c r="P34" s="263"/>
      <c r="Q34" s="263"/>
      <c r="R34" s="263"/>
      <c r="S34" s="263"/>
      <c r="T34" s="263"/>
      <c r="U34" s="263"/>
      <c r="V34" s="263"/>
      <c r="W34" s="263"/>
      <c r="X34" s="263"/>
      <c r="Y34" s="263"/>
      <c r="Z34" s="263"/>
      <c r="AA34" s="263"/>
      <c r="AB34" s="263"/>
      <c r="AC34" s="263"/>
      <c r="AD34" s="263"/>
      <c r="AE34" s="263"/>
      <c r="AF34" s="263"/>
      <c r="AG34" s="263"/>
      <c r="AH34" s="263"/>
      <c r="AI34" s="263"/>
      <c r="AJ34" s="263"/>
      <c r="AK34" s="263"/>
      <c r="AL34" s="263"/>
      <c r="AM34" s="263"/>
      <c r="AN34" s="263"/>
      <c r="AO34" s="263"/>
      <c r="AP34" s="263"/>
      <c r="AQ34" s="263"/>
      <c r="AR34" s="263"/>
      <c r="AS34" s="263"/>
      <c r="AT34" s="263"/>
      <c r="AU34" s="263"/>
      <c r="AV34" s="263"/>
      <c r="AW34" s="263"/>
      <c r="AX34" s="263"/>
      <c r="AY34" s="263"/>
      <c r="AZ34" s="263"/>
      <c r="BA34" s="263"/>
      <c r="BB34" s="263"/>
      <c r="BC34" s="263"/>
      <c r="BD34" s="263"/>
      <c r="BE34" s="262"/>
      <c r="BF34" s="263"/>
      <c r="BG34" s="263"/>
      <c r="BH34" s="263"/>
      <c r="BI34" s="262"/>
      <c r="BJ34" s="262"/>
      <c r="BK34" s="264"/>
      <c r="BL34" s="265"/>
    </row>
    <row r="35" spans="1:64" s="81" customFormat="1" ht="35.1" customHeight="1">
      <c r="A35" s="78"/>
      <c r="B35" s="268" t="s">
        <v>593</v>
      </c>
      <c r="C35" s="256" t="s">
        <v>587</v>
      </c>
      <c r="D35" s="257" t="s">
        <v>594</v>
      </c>
      <c r="E35" s="318"/>
      <c r="F35" s="262"/>
      <c r="G35" s="318"/>
      <c r="H35" s="262"/>
      <c r="I35" s="262"/>
      <c r="J35" s="318"/>
      <c r="K35" s="262"/>
      <c r="L35" s="263"/>
      <c r="M35" s="263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263"/>
      <c r="AE35" s="263"/>
      <c r="AF35" s="263"/>
      <c r="AG35" s="263"/>
      <c r="AH35" s="263"/>
      <c r="AI35" s="263"/>
      <c r="AJ35" s="263"/>
      <c r="AK35" s="263"/>
      <c r="AL35" s="263"/>
      <c r="AM35" s="263"/>
      <c r="AN35" s="263"/>
      <c r="AO35" s="263"/>
      <c r="AP35" s="263"/>
      <c r="AQ35" s="263"/>
      <c r="AR35" s="263"/>
      <c r="AS35" s="263"/>
      <c r="AT35" s="263"/>
      <c r="AU35" s="263"/>
      <c r="AV35" s="263"/>
      <c r="AW35" s="263"/>
      <c r="AX35" s="263"/>
      <c r="AY35" s="263"/>
      <c r="AZ35" s="263"/>
      <c r="BA35" s="263"/>
      <c r="BB35" s="263"/>
      <c r="BC35" s="263"/>
      <c r="BD35" s="263"/>
      <c r="BE35" s="262"/>
      <c r="BF35" s="263"/>
      <c r="BG35" s="263"/>
      <c r="BH35" s="263"/>
      <c r="BI35" s="262"/>
      <c r="BJ35" s="262"/>
      <c r="BK35" s="264"/>
      <c r="BL35" s="265"/>
    </row>
    <row r="36" spans="1:64" s="81" customFormat="1" ht="35.1" customHeight="1">
      <c r="A36" s="78"/>
      <c r="B36" s="268" t="s">
        <v>594</v>
      </c>
      <c r="C36" s="256" t="s">
        <v>587</v>
      </c>
      <c r="D36" s="257" t="s">
        <v>595</v>
      </c>
      <c r="E36" s="318"/>
      <c r="F36" s="262"/>
      <c r="G36" s="318"/>
      <c r="H36" s="262"/>
      <c r="I36" s="262"/>
      <c r="J36" s="262"/>
      <c r="K36" s="262"/>
      <c r="L36" s="263"/>
      <c r="M36" s="263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263"/>
      <c r="AE36" s="263"/>
      <c r="AF36" s="263"/>
      <c r="AG36" s="263"/>
      <c r="AH36" s="263"/>
      <c r="AI36" s="263"/>
      <c r="AJ36" s="263"/>
      <c r="AK36" s="263"/>
      <c r="AL36" s="263"/>
      <c r="AM36" s="263"/>
      <c r="AN36" s="263"/>
      <c r="AO36" s="263"/>
      <c r="AP36" s="263"/>
      <c r="AQ36" s="263"/>
      <c r="AR36" s="263"/>
      <c r="AS36" s="263"/>
      <c r="AT36" s="263"/>
      <c r="AU36" s="263"/>
      <c r="AV36" s="263"/>
      <c r="AW36" s="263"/>
      <c r="AX36" s="263"/>
      <c r="AY36" s="263"/>
      <c r="AZ36" s="263"/>
      <c r="BA36" s="263"/>
      <c r="BB36" s="263"/>
      <c r="BC36" s="263"/>
      <c r="BD36" s="263"/>
      <c r="BE36" s="262"/>
      <c r="BF36" s="263"/>
      <c r="BG36" s="263"/>
      <c r="BH36" s="263"/>
      <c r="BI36" s="262"/>
      <c r="BJ36" s="262"/>
      <c r="BK36" s="264"/>
      <c r="BL36" s="265"/>
    </row>
    <row r="37" spans="1:64" s="81" customFormat="1" ht="35.1" customHeight="1">
      <c r="A37" s="78">
        <f>A31+1</f>
        <v>12</v>
      </c>
      <c r="B37" s="255" t="s">
        <v>503</v>
      </c>
      <c r="C37" s="256"/>
      <c r="D37" s="257"/>
      <c r="E37" s="318"/>
      <c r="F37" s="262"/>
      <c r="G37" s="318"/>
      <c r="H37" s="262"/>
      <c r="I37" s="262"/>
      <c r="J37" s="262"/>
      <c r="K37" s="262"/>
      <c r="L37" s="263"/>
      <c r="M37" s="263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263"/>
      <c r="AE37" s="263"/>
      <c r="AF37" s="263"/>
      <c r="AG37" s="263"/>
      <c r="AH37" s="263"/>
      <c r="AI37" s="263"/>
      <c r="AJ37" s="263"/>
      <c r="AK37" s="263"/>
      <c r="AL37" s="263"/>
      <c r="AM37" s="263"/>
      <c r="AN37" s="263"/>
      <c r="AO37" s="263"/>
      <c r="AP37" s="263"/>
      <c r="AQ37" s="263"/>
      <c r="AR37" s="263"/>
      <c r="AS37" s="263"/>
      <c r="AT37" s="263"/>
      <c r="AU37" s="263"/>
      <c r="AV37" s="263"/>
      <c r="AW37" s="263"/>
      <c r="AX37" s="263"/>
      <c r="AY37" s="263"/>
      <c r="AZ37" s="263"/>
      <c r="BA37" s="263"/>
      <c r="BB37" s="263"/>
      <c r="BC37" s="263"/>
      <c r="BD37" s="263"/>
      <c r="BE37" s="262"/>
      <c r="BF37" s="263"/>
      <c r="BG37" s="263"/>
      <c r="BH37" s="263"/>
      <c r="BI37" s="262"/>
      <c r="BJ37" s="262"/>
      <c r="BK37" s="264"/>
      <c r="BL37" s="265"/>
    </row>
    <row r="38" spans="1:64" s="81" customFormat="1" ht="35.1" customHeight="1">
      <c r="A38" s="78">
        <f>A37+1</f>
        <v>13</v>
      </c>
      <c r="B38" s="255" t="s">
        <v>504</v>
      </c>
      <c r="C38" s="256"/>
      <c r="D38" s="257"/>
      <c r="E38" s="318"/>
      <c r="F38" s="262"/>
      <c r="G38" s="318"/>
      <c r="H38" s="262"/>
      <c r="I38" s="262"/>
      <c r="J38" s="262"/>
      <c r="K38" s="262"/>
      <c r="L38" s="263"/>
      <c r="M38" s="263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K38" s="263"/>
      <c r="AL38" s="263"/>
      <c r="AM38" s="263"/>
      <c r="AN38" s="263"/>
      <c r="AO38" s="263"/>
      <c r="AP38" s="263"/>
      <c r="AQ38" s="263"/>
      <c r="AR38" s="263"/>
      <c r="AS38" s="263"/>
      <c r="AT38" s="263"/>
      <c r="AU38" s="263"/>
      <c r="AV38" s="263"/>
      <c r="AW38" s="263"/>
      <c r="AX38" s="263"/>
      <c r="AY38" s="263"/>
      <c r="AZ38" s="263"/>
      <c r="BA38" s="263"/>
      <c r="BB38" s="263"/>
      <c r="BC38" s="263"/>
      <c r="BD38" s="263"/>
      <c r="BE38" s="262"/>
      <c r="BF38" s="263"/>
      <c r="BG38" s="263"/>
      <c r="BH38" s="263"/>
      <c r="BI38" s="262"/>
      <c r="BJ38" s="262"/>
      <c r="BK38" s="264"/>
      <c r="BL38" s="265"/>
    </row>
    <row r="39" spans="1:64" s="81" customFormat="1" ht="35.1" customHeight="1">
      <c r="A39" s="78">
        <f>A38+1</f>
        <v>14</v>
      </c>
      <c r="B39" s="255" t="s">
        <v>505</v>
      </c>
      <c r="C39" s="256"/>
      <c r="D39" s="257"/>
      <c r="E39" s="318"/>
      <c r="F39" s="262"/>
      <c r="G39" s="318"/>
      <c r="H39" s="262"/>
      <c r="I39" s="262"/>
      <c r="J39" s="262"/>
      <c r="K39" s="262"/>
      <c r="L39" s="263"/>
      <c r="M39" s="263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263"/>
      <c r="AE39" s="263"/>
      <c r="AF39" s="263"/>
      <c r="AG39" s="263"/>
      <c r="AH39" s="263"/>
      <c r="AI39" s="263"/>
      <c r="AJ39" s="263"/>
      <c r="AK39" s="263"/>
      <c r="AL39" s="263"/>
      <c r="AM39" s="263"/>
      <c r="AN39" s="263"/>
      <c r="AO39" s="263"/>
      <c r="AP39" s="263"/>
      <c r="AQ39" s="263"/>
      <c r="AR39" s="263"/>
      <c r="AS39" s="263"/>
      <c r="AT39" s="263"/>
      <c r="AU39" s="263"/>
      <c r="AV39" s="263"/>
      <c r="AW39" s="263"/>
      <c r="AX39" s="263"/>
      <c r="AY39" s="263"/>
      <c r="AZ39" s="263"/>
      <c r="BA39" s="263"/>
      <c r="BB39" s="263"/>
      <c r="BC39" s="263"/>
      <c r="BD39" s="263"/>
      <c r="BE39" s="262"/>
      <c r="BF39" s="263"/>
      <c r="BG39" s="263"/>
      <c r="BH39" s="263"/>
      <c r="BI39" s="262"/>
      <c r="BJ39" s="262"/>
      <c r="BK39" s="264"/>
      <c r="BL39" s="265"/>
    </row>
    <row r="40" spans="1:64" s="81" customFormat="1" ht="35.1" customHeight="1">
      <c r="A40" s="78">
        <f>A39+1</f>
        <v>15</v>
      </c>
      <c r="B40" s="255" t="s">
        <v>506</v>
      </c>
      <c r="C40" s="256" t="s">
        <v>606</v>
      </c>
      <c r="D40" s="257" t="str">
        <f>B41</f>
        <v>관리사무소 옆 한전 pole</v>
      </c>
      <c r="E40" s="318"/>
      <c r="F40" s="262"/>
      <c r="G40" s="318"/>
      <c r="H40" s="262"/>
      <c r="I40" s="262"/>
      <c r="J40" s="262"/>
      <c r="K40" s="262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  <c r="AG40" s="263"/>
      <c r="AH40" s="263"/>
      <c r="AI40" s="263"/>
      <c r="AJ40" s="263"/>
      <c r="AK40" s="263"/>
      <c r="AL40" s="263"/>
      <c r="AM40" s="263"/>
      <c r="AN40" s="263"/>
      <c r="AO40" s="263"/>
      <c r="AP40" s="263"/>
      <c r="AQ40" s="263"/>
      <c r="AR40" s="263"/>
      <c r="AS40" s="263"/>
      <c r="AT40" s="263"/>
      <c r="AU40" s="263"/>
      <c r="AV40" s="263"/>
      <c r="AW40" s="263"/>
      <c r="AX40" s="263"/>
      <c r="AY40" s="263"/>
      <c r="AZ40" s="263"/>
      <c r="BA40" s="263"/>
      <c r="BB40" s="263"/>
      <c r="BC40" s="263"/>
      <c r="BD40" s="263"/>
      <c r="BE40" s="262"/>
      <c r="BF40" s="263"/>
      <c r="BG40" s="263"/>
      <c r="BH40" s="263"/>
      <c r="BI40" s="262"/>
      <c r="BJ40" s="262"/>
      <c r="BK40" s="264"/>
      <c r="BL40" s="265"/>
    </row>
    <row r="41" spans="1:64" s="81" customFormat="1" ht="35.1" customHeight="1">
      <c r="A41" s="78"/>
      <c r="B41" s="268" t="s">
        <v>607</v>
      </c>
      <c r="C41" s="256" t="s">
        <v>606</v>
      </c>
      <c r="D41" s="257" t="s">
        <v>609</v>
      </c>
      <c r="E41" s="318"/>
      <c r="F41" s="262"/>
      <c r="G41" s="318"/>
      <c r="H41" s="262"/>
      <c r="I41" s="262"/>
      <c r="J41" s="262"/>
      <c r="K41" s="262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3"/>
      <c r="AE41" s="263"/>
      <c r="AF41" s="263"/>
      <c r="AG41" s="263"/>
      <c r="AH41" s="263"/>
      <c r="AI41" s="263"/>
      <c r="AJ41" s="263"/>
      <c r="AK41" s="263"/>
      <c r="AL41" s="263"/>
      <c r="AM41" s="263"/>
      <c r="AN41" s="263"/>
      <c r="AO41" s="263"/>
      <c r="AP41" s="263"/>
      <c r="AQ41" s="263"/>
      <c r="AR41" s="263"/>
      <c r="AS41" s="263"/>
      <c r="AT41" s="263"/>
      <c r="AU41" s="263"/>
      <c r="AV41" s="263"/>
      <c r="AW41" s="263"/>
      <c r="AX41" s="263"/>
      <c r="AY41" s="263"/>
      <c r="AZ41" s="263"/>
      <c r="BA41" s="263"/>
      <c r="BB41" s="263"/>
      <c r="BC41" s="263"/>
      <c r="BD41" s="263"/>
      <c r="BE41" s="262"/>
      <c r="BF41" s="263"/>
      <c r="BG41" s="263"/>
      <c r="BH41" s="263"/>
      <c r="BI41" s="262"/>
      <c r="BJ41" s="262"/>
      <c r="BK41" s="264"/>
      <c r="BL41" s="265"/>
    </row>
    <row r="42" spans="1:64" s="81" customFormat="1" ht="35.1" customHeight="1">
      <c r="A42" s="78"/>
      <c r="B42" s="268" t="s">
        <v>608</v>
      </c>
      <c r="C42" s="256" t="s">
        <v>606</v>
      </c>
      <c r="D42" s="257" t="s">
        <v>610</v>
      </c>
      <c r="E42" s="318"/>
      <c r="F42" s="262"/>
      <c r="G42" s="318"/>
      <c r="H42" s="262"/>
      <c r="I42" s="262"/>
      <c r="J42" s="262"/>
      <c r="K42" s="262"/>
      <c r="L42" s="263"/>
      <c r="M42" s="263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263"/>
      <c r="AE42" s="263"/>
      <c r="AF42" s="263"/>
      <c r="AG42" s="263"/>
      <c r="AH42" s="263"/>
      <c r="AI42" s="263"/>
      <c r="AJ42" s="263"/>
      <c r="AK42" s="263"/>
      <c r="AL42" s="263"/>
      <c r="AM42" s="263"/>
      <c r="AN42" s="263"/>
      <c r="AO42" s="263"/>
      <c r="AP42" s="263"/>
      <c r="AQ42" s="263"/>
      <c r="AR42" s="263"/>
      <c r="AS42" s="263"/>
      <c r="AT42" s="263"/>
      <c r="AU42" s="263"/>
      <c r="AV42" s="263"/>
      <c r="AW42" s="263"/>
      <c r="AX42" s="263"/>
      <c r="AY42" s="263"/>
      <c r="AZ42" s="263"/>
      <c r="BA42" s="263"/>
      <c r="BB42" s="263"/>
      <c r="BC42" s="263"/>
      <c r="BD42" s="263"/>
      <c r="BE42" s="262"/>
      <c r="BF42" s="263"/>
      <c r="BG42" s="263"/>
      <c r="BH42" s="263"/>
      <c r="BI42" s="262"/>
      <c r="BJ42" s="262"/>
      <c r="BK42" s="264"/>
      <c r="BL42" s="265"/>
    </row>
    <row r="43" spans="1:64" s="81" customFormat="1" ht="35.1" customHeight="1">
      <c r="A43" s="78">
        <f>A40+1</f>
        <v>16</v>
      </c>
      <c r="B43" s="255" t="s">
        <v>507</v>
      </c>
      <c r="C43" s="256"/>
      <c r="D43" s="257" t="str">
        <f>B44</f>
        <v>CU 앞 kt 통신주</v>
      </c>
      <c r="E43" s="318"/>
      <c r="F43" s="262"/>
      <c r="G43" s="318"/>
      <c r="H43" s="262"/>
      <c r="I43" s="262"/>
      <c r="J43" s="262"/>
      <c r="K43" s="262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3"/>
      <c r="AE43" s="263"/>
      <c r="AF43" s="263"/>
      <c r="AG43" s="263"/>
      <c r="AH43" s="263"/>
      <c r="AI43" s="263"/>
      <c r="AJ43" s="263"/>
      <c r="AK43" s="263"/>
      <c r="AL43" s="263"/>
      <c r="AM43" s="263"/>
      <c r="AN43" s="263"/>
      <c r="AO43" s="263"/>
      <c r="AP43" s="263"/>
      <c r="AQ43" s="263"/>
      <c r="AR43" s="263"/>
      <c r="AS43" s="263"/>
      <c r="AT43" s="263"/>
      <c r="AU43" s="263"/>
      <c r="AV43" s="263"/>
      <c r="AW43" s="263"/>
      <c r="AX43" s="263"/>
      <c r="AY43" s="263"/>
      <c r="AZ43" s="263"/>
      <c r="BA43" s="263"/>
      <c r="BB43" s="263"/>
      <c r="BC43" s="263"/>
      <c r="BD43" s="263"/>
      <c r="BE43" s="262"/>
      <c r="BF43" s="263"/>
      <c r="BG43" s="263"/>
      <c r="BH43" s="263"/>
      <c r="BI43" s="262"/>
      <c r="BJ43" s="262"/>
      <c r="BK43" s="264"/>
      <c r="BL43" s="265"/>
    </row>
    <row r="44" spans="1:64" s="81" customFormat="1" ht="35.1" customHeight="1">
      <c r="A44" s="78"/>
      <c r="B44" s="268" t="s">
        <v>611</v>
      </c>
      <c r="C44" s="256" t="s">
        <v>606</v>
      </c>
      <c r="D44" s="257" t="s">
        <v>612</v>
      </c>
      <c r="E44" s="318"/>
      <c r="F44" s="262"/>
      <c r="G44" s="318"/>
      <c r="H44" s="262"/>
      <c r="I44" s="262"/>
      <c r="J44" s="262"/>
      <c r="K44" s="262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3"/>
      <c r="AE44" s="263"/>
      <c r="AF44" s="263"/>
      <c r="AG44" s="263"/>
      <c r="AH44" s="263"/>
      <c r="AI44" s="263"/>
      <c r="AJ44" s="263"/>
      <c r="AK44" s="263"/>
      <c r="AL44" s="263"/>
      <c r="AM44" s="263"/>
      <c r="AN44" s="263"/>
      <c r="AO44" s="263"/>
      <c r="AP44" s="263"/>
      <c r="AQ44" s="263"/>
      <c r="AR44" s="263"/>
      <c r="AS44" s="263"/>
      <c r="AT44" s="263"/>
      <c r="AU44" s="263"/>
      <c r="AV44" s="263"/>
      <c r="AW44" s="263"/>
      <c r="AX44" s="263"/>
      <c r="AY44" s="263"/>
      <c r="AZ44" s="263"/>
      <c r="BA44" s="263"/>
      <c r="BB44" s="263"/>
      <c r="BC44" s="263"/>
      <c r="BD44" s="263"/>
      <c r="BE44" s="262"/>
      <c r="BF44" s="263"/>
      <c r="BG44" s="263"/>
      <c r="BH44" s="263"/>
      <c r="BI44" s="262"/>
      <c r="BJ44" s="262"/>
      <c r="BK44" s="264"/>
      <c r="BL44" s="265"/>
    </row>
    <row r="45" spans="1:64" s="81" customFormat="1" ht="35.1" customHeight="1">
      <c r="A45" s="78">
        <f>A43+1</f>
        <v>17</v>
      </c>
      <c r="B45" s="255" t="s">
        <v>744</v>
      </c>
      <c r="C45" s="256"/>
      <c r="D45" s="257"/>
      <c r="E45" s="318"/>
      <c r="F45" s="262"/>
      <c r="G45" s="318"/>
      <c r="H45" s="262"/>
      <c r="I45" s="262"/>
      <c r="J45" s="262"/>
      <c r="K45" s="262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63"/>
      <c r="X45" s="263"/>
      <c r="Y45" s="263"/>
      <c r="Z45" s="263"/>
      <c r="AA45" s="263"/>
      <c r="AB45" s="263"/>
      <c r="AC45" s="263"/>
      <c r="AD45" s="263"/>
      <c r="AE45" s="263"/>
      <c r="AF45" s="263"/>
      <c r="AG45" s="263"/>
      <c r="AH45" s="263"/>
      <c r="AI45" s="263"/>
      <c r="AJ45" s="263"/>
      <c r="AK45" s="263"/>
      <c r="AL45" s="263"/>
      <c r="AM45" s="263"/>
      <c r="AN45" s="263"/>
      <c r="AO45" s="263"/>
      <c r="AP45" s="263"/>
      <c r="AQ45" s="263"/>
      <c r="AR45" s="263"/>
      <c r="AS45" s="263"/>
      <c r="AT45" s="263"/>
      <c r="AU45" s="263"/>
      <c r="AV45" s="263"/>
      <c r="AW45" s="263"/>
      <c r="AX45" s="263"/>
      <c r="AY45" s="263"/>
      <c r="AZ45" s="263"/>
      <c r="BA45" s="263"/>
      <c r="BB45" s="263"/>
      <c r="BC45" s="263"/>
      <c r="BD45" s="263"/>
      <c r="BE45" s="262"/>
      <c r="BF45" s="263"/>
      <c r="BG45" s="263"/>
      <c r="BH45" s="263"/>
      <c r="BI45" s="262"/>
      <c r="BJ45" s="262"/>
      <c r="BK45" s="264"/>
      <c r="BL45" s="265"/>
    </row>
    <row r="46" spans="1:64" s="81" customFormat="1" ht="35.1" customHeight="1">
      <c r="A46" s="78"/>
      <c r="B46" s="268" t="s">
        <v>745</v>
      </c>
      <c r="C46" s="256" t="s">
        <v>742</v>
      </c>
      <c r="D46" s="257" t="s">
        <v>508</v>
      </c>
      <c r="E46" s="318"/>
      <c r="F46" s="262"/>
      <c r="G46" s="318"/>
      <c r="H46" s="262"/>
      <c r="I46" s="262"/>
      <c r="J46" s="262"/>
      <c r="K46" s="262"/>
      <c r="L46" s="263"/>
      <c r="M46" s="263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263"/>
      <c r="AE46" s="263"/>
      <c r="AF46" s="263"/>
      <c r="AG46" s="263"/>
      <c r="AH46" s="263"/>
      <c r="AI46" s="263"/>
      <c r="AJ46" s="263"/>
      <c r="AK46" s="263"/>
      <c r="AL46" s="263"/>
      <c r="AM46" s="263"/>
      <c r="AN46" s="263"/>
      <c r="AO46" s="263"/>
      <c r="AP46" s="263"/>
      <c r="AQ46" s="263"/>
      <c r="AR46" s="263"/>
      <c r="AS46" s="263"/>
      <c r="AT46" s="263"/>
      <c r="AU46" s="263"/>
      <c r="AV46" s="263"/>
      <c r="AW46" s="263"/>
      <c r="AX46" s="263"/>
      <c r="AY46" s="263"/>
      <c r="AZ46" s="263"/>
      <c r="BA46" s="263"/>
      <c r="BB46" s="263"/>
      <c r="BC46" s="263"/>
      <c r="BD46" s="263"/>
      <c r="BE46" s="262"/>
      <c r="BF46" s="263"/>
      <c r="BG46" s="263"/>
      <c r="BH46" s="263"/>
      <c r="BI46" s="262"/>
      <c r="BJ46" s="262"/>
      <c r="BK46" s="264"/>
      <c r="BL46" s="265"/>
    </row>
    <row r="47" spans="1:64" s="81" customFormat="1" ht="35.1" customHeight="1">
      <c r="A47" s="78">
        <f>A45+1</f>
        <v>18</v>
      </c>
      <c r="B47" s="255" t="str">
        <f>B46</f>
        <v>금성동 주민센터</v>
      </c>
      <c r="C47" s="256" t="s">
        <v>742</v>
      </c>
      <c r="D47" s="257" t="s">
        <v>510</v>
      </c>
      <c r="E47" s="318"/>
      <c r="F47" s="262"/>
      <c r="G47" s="318"/>
      <c r="H47" s="262"/>
      <c r="I47" s="262"/>
      <c r="J47" s="262"/>
      <c r="K47" s="262"/>
      <c r="L47" s="263"/>
      <c r="M47" s="263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263"/>
      <c r="AE47" s="263"/>
      <c r="AF47" s="263"/>
      <c r="AG47" s="263"/>
      <c r="AH47" s="263"/>
      <c r="AI47" s="263"/>
      <c r="AJ47" s="263"/>
      <c r="AK47" s="263"/>
      <c r="AL47" s="263"/>
      <c r="AM47" s="263"/>
      <c r="AN47" s="263"/>
      <c r="AO47" s="263"/>
      <c r="AP47" s="263"/>
      <c r="AQ47" s="263"/>
      <c r="AR47" s="263"/>
      <c r="AS47" s="263"/>
      <c r="AT47" s="263"/>
      <c r="AU47" s="263"/>
      <c r="AV47" s="263"/>
      <c r="AW47" s="263"/>
      <c r="AX47" s="263"/>
      <c r="AY47" s="263"/>
      <c r="AZ47" s="263"/>
      <c r="BA47" s="263"/>
      <c r="BB47" s="263"/>
      <c r="BC47" s="263"/>
      <c r="BD47" s="263"/>
      <c r="BE47" s="262"/>
      <c r="BF47" s="263"/>
      <c r="BG47" s="263"/>
      <c r="BH47" s="263"/>
      <c r="BI47" s="262"/>
      <c r="BJ47" s="262"/>
      <c r="BK47" s="264"/>
      <c r="BL47" s="265"/>
    </row>
    <row r="48" spans="1:64" s="81" customFormat="1" ht="35.1" customHeight="1">
      <c r="A48" s="78">
        <f>A47+1</f>
        <v>19</v>
      </c>
      <c r="B48" s="255" t="s">
        <v>661</v>
      </c>
      <c r="C48" s="256"/>
      <c r="D48" s="257" t="s">
        <v>614</v>
      </c>
      <c r="E48" s="318"/>
      <c r="F48" s="262"/>
      <c r="G48" s="318"/>
      <c r="H48" s="262"/>
      <c r="I48" s="262"/>
      <c r="J48" s="262"/>
      <c r="K48" s="262"/>
      <c r="L48" s="263"/>
      <c r="M48" s="263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263"/>
      <c r="AE48" s="263"/>
      <c r="AF48" s="263"/>
      <c r="AG48" s="263"/>
      <c r="AH48" s="263"/>
      <c r="AI48" s="263"/>
      <c r="AJ48" s="263"/>
      <c r="AK48" s="263"/>
      <c r="AL48" s="263"/>
      <c r="AM48" s="263"/>
      <c r="AN48" s="263"/>
      <c r="AO48" s="263"/>
      <c r="AP48" s="263"/>
      <c r="AQ48" s="263"/>
      <c r="AR48" s="263"/>
      <c r="AS48" s="263"/>
      <c r="AT48" s="263"/>
      <c r="AU48" s="263"/>
      <c r="AV48" s="263"/>
      <c r="AW48" s="263"/>
      <c r="AX48" s="263"/>
      <c r="AY48" s="263"/>
      <c r="AZ48" s="263"/>
      <c r="BA48" s="263"/>
      <c r="BB48" s="263"/>
      <c r="BC48" s="263"/>
      <c r="BD48" s="263"/>
      <c r="BE48" s="262"/>
      <c r="BF48" s="263"/>
      <c r="BG48" s="263"/>
      <c r="BH48" s="263"/>
      <c r="BI48" s="262"/>
      <c r="BJ48" s="262"/>
      <c r="BK48" s="264"/>
      <c r="BL48" s="265"/>
    </row>
    <row r="49" spans="1:64" s="81" customFormat="1" ht="35.1" customHeight="1">
      <c r="A49" s="78"/>
      <c r="B49" s="268" t="s">
        <v>613</v>
      </c>
      <c r="C49" s="256" t="s">
        <v>606</v>
      </c>
      <c r="D49" s="257" t="s">
        <v>615</v>
      </c>
      <c r="E49" s="318"/>
      <c r="F49" s="262"/>
      <c r="G49" s="318"/>
      <c r="H49" s="262"/>
      <c r="I49" s="262"/>
      <c r="J49" s="262"/>
      <c r="K49" s="262"/>
      <c r="L49" s="263"/>
      <c r="M49" s="263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263"/>
      <c r="AE49" s="263"/>
      <c r="AF49" s="263"/>
      <c r="AG49" s="263"/>
      <c r="AH49" s="263"/>
      <c r="AI49" s="263"/>
      <c r="AJ49" s="263"/>
      <c r="AK49" s="263"/>
      <c r="AL49" s="263"/>
      <c r="AM49" s="263"/>
      <c r="AN49" s="263"/>
      <c r="AO49" s="263"/>
      <c r="AP49" s="263"/>
      <c r="AQ49" s="263"/>
      <c r="AR49" s="263"/>
      <c r="AS49" s="263"/>
      <c r="AT49" s="263"/>
      <c r="AU49" s="263"/>
      <c r="AV49" s="263"/>
      <c r="AW49" s="263"/>
      <c r="AX49" s="263"/>
      <c r="AY49" s="263"/>
      <c r="AZ49" s="263"/>
      <c r="BA49" s="263"/>
      <c r="BB49" s="263"/>
      <c r="BC49" s="263"/>
      <c r="BD49" s="263"/>
      <c r="BE49" s="262"/>
      <c r="BF49" s="263"/>
      <c r="BG49" s="263"/>
      <c r="BH49" s="263"/>
      <c r="BI49" s="262"/>
      <c r="BJ49" s="262"/>
      <c r="BK49" s="264"/>
      <c r="BL49" s="265"/>
    </row>
    <row r="50" spans="1:64" s="81" customFormat="1" ht="35.1" customHeight="1">
      <c r="A50" s="78">
        <f>A48+1</f>
        <v>20</v>
      </c>
      <c r="B50" s="255" t="s">
        <v>959</v>
      </c>
      <c r="C50" s="256"/>
      <c r="D50" s="257"/>
      <c r="E50" s="318"/>
      <c r="F50" s="262"/>
      <c r="G50" s="318"/>
      <c r="H50" s="262"/>
      <c r="I50" s="262"/>
      <c r="J50" s="262"/>
      <c r="K50" s="262"/>
      <c r="L50" s="263"/>
      <c r="M50" s="263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263"/>
      <c r="AE50" s="263"/>
      <c r="AF50" s="263"/>
      <c r="AG50" s="263"/>
      <c r="AH50" s="263"/>
      <c r="AI50" s="263"/>
      <c r="AJ50" s="263"/>
      <c r="AK50" s="263"/>
      <c r="AL50" s="263"/>
      <c r="AM50" s="263"/>
      <c r="AN50" s="263"/>
      <c r="AO50" s="263"/>
      <c r="AP50" s="263"/>
      <c r="AQ50" s="263"/>
      <c r="AR50" s="263"/>
      <c r="AS50" s="263"/>
      <c r="AT50" s="263"/>
      <c r="AU50" s="263"/>
      <c r="AV50" s="263"/>
      <c r="AW50" s="263"/>
      <c r="AX50" s="263"/>
      <c r="AY50" s="263"/>
      <c r="AZ50" s="263"/>
      <c r="BA50" s="263"/>
      <c r="BB50" s="263"/>
      <c r="BC50" s="263"/>
      <c r="BD50" s="263"/>
      <c r="BE50" s="262"/>
      <c r="BF50" s="263"/>
      <c r="BG50" s="263"/>
      <c r="BH50" s="263"/>
      <c r="BI50" s="262"/>
      <c r="BJ50" s="262"/>
      <c r="BK50" s="264"/>
      <c r="BL50" s="265"/>
    </row>
    <row r="51" spans="1:64" s="81" customFormat="1" ht="35.1" customHeight="1">
      <c r="A51" s="78">
        <f>A50+1</f>
        <v>21</v>
      </c>
      <c r="B51" s="255" t="s">
        <v>960</v>
      </c>
      <c r="C51" s="256"/>
      <c r="D51" s="257"/>
      <c r="E51" s="318"/>
      <c r="F51" s="262"/>
      <c r="G51" s="318"/>
      <c r="H51" s="262"/>
      <c r="I51" s="262"/>
      <c r="J51" s="262"/>
      <c r="K51" s="262"/>
      <c r="L51" s="263"/>
      <c r="M51" s="263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263"/>
      <c r="AE51" s="263"/>
      <c r="AF51" s="263"/>
      <c r="AG51" s="263"/>
      <c r="AH51" s="263"/>
      <c r="AI51" s="263"/>
      <c r="AJ51" s="263"/>
      <c r="AK51" s="263"/>
      <c r="AL51" s="263"/>
      <c r="AM51" s="263"/>
      <c r="AN51" s="263"/>
      <c r="AO51" s="263"/>
      <c r="AP51" s="263"/>
      <c r="AQ51" s="263"/>
      <c r="AR51" s="263"/>
      <c r="AS51" s="263"/>
      <c r="AT51" s="263"/>
      <c r="AU51" s="263"/>
      <c r="AV51" s="263"/>
      <c r="AW51" s="263"/>
      <c r="AX51" s="263"/>
      <c r="AY51" s="263"/>
      <c r="AZ51" s="263"/>
      <c r="BA51" s="263"/>
      <c r="BB51" s="263"/>
      <c r="BC51" s="263"/>
      <c r="BD51" s="263"/>
      <c r="BE51" s="262"/>
      <c r="BF51" s="263"/>
      <c r="BG51" s="263"/>
      <c r="BH51" s="263"/>
      <c r="BI51" s="262"/>
      <c r="BJ51" s="262"/>
      <c r="BK51" s="264"/>
      <c r="BL51" s="265"/>
    </row>
    <row r="52" spans="1:64" s="81" customFormat="1" ht="35.1" customHeight="1">
      <c r="A52" s="78">
        <f>A51+1</f>
        <v>22</v>
      </c>
      <c r="B52" s="255" t="s">
        <v>512</v>
      </c>
      <c r="C52" s="256"/>
      <c r="D52" s="257"/>
      <c r="E52" s="318"/>
      <c r="F52" s="262"/>
      <c r="G52" s="318"/>
      <c r="H52" s="262"/>
      <c r="I52" s="262"/>
      <c r="J52" s="262"/>
      <c r="K52" s="262"/>
      <c r="L52" s="263"/>
      <c r="M52" s="263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263"/>
      <c r="AE52" s="263"/>
      <c r="AF52" s="263"/>
      <c r="AG52" s="263"/>
      <c r="AH52" s="263"/>
      <c r="AI52" s="263"/>
      <c r="AJ52" s="263"/>
      <c r="AK52" s="263"/>
      <c r="AL52" s="263"/>
      <c r="AM52" s="263"/>
      <c r="AN52" s="263"/>
      <c r="AO52" s="263"/>
      <c r="AP52" s="263"/>
      <c r="AQ52" s="263"/>
      <c r="AR52" s="263"/>
      <c r="AS52" s="263"/>
      <c r="AT52" s="263"/>
      <c r="AU52" s="263"/>
      <c r="AV52" s="263"/>
      <c r="AW52" s="263"/>
      <c r="AX52" s="263"/>
      <c r="AY52" s="263"/>
      <c r="AZ52" s="263"/>
      <c r="BA52" s="263"/>
      <c r="BB52" s="263"/>
      <c r="BC52" s="263"/>
      <c r="BD52" s="263"/>
      <c r="BE52" s="262"/>
      <c r="BF52" s="263"/>
      <c r="BG52" s="263"/>
      <c r="BH52" s="263"/>
      <c r="BI52" s="262"/>
      <c r="BJ52" s="262"/>
      <c r="BK52" s="264"/>
      <c r="BL52" s="265"/>
    </row>
    <row r="53" spans="1:64" s="81" customFormat="1" ht="35.1" customHeight="1">
      <c r="A53" s="78">
        <f>A52+1</f>
        <v>23</v>
      </c>
      <c r="B53" s="255" t="s">
        <v>961</v>
      </c>
      <c r="C53" s="256"/>
      <c r="D53" s="257"/>
      <c r="E53" s="318"/>
      <c r="F53" s="262"/>
      <c r="G53" s="318"/>
      <c r="H53" s="262"/>
      <c r="I53" s="262"/>
      <c r="J53" s="262"/>
      <c r="K53" s="262"/>
      <c r="L53" s="263"/>
      <c r="M53" s="263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263"/>
      <c r="AE53" s="263"/>
      <c r="AF53" s="263"/>
      <c r="AG53" s="263"/>
      <c r="AH53" s="263"/>
      <c r="AI53" s="263"/>
      <c r="AJ53" s="263"/>
      <c r="AK53" s="263"/>
      <c r="AL53" s="263"/>
      <c r="AM53" s="263"/>
      <c r="AN53" s="263"/>
      <c r="AO53" s="263"/>
      <c r="AP53" s="263"/>
      <c r="AQ53" s="263"/>
      <c r="AR53" s="263"/>
      <c r="AS53" s="263"/>
      <c r="AT53" s="263"/>
      <c r="AU53" s="263"/>
      <c r="AV53" s="263"/>
      <c r="AW53" s="263"/>
      <c r="AX53" s="263"/>
      <c r="AY53" s="263"/>
      <c r="AZ53" s="263"/>
      <c r="BA53" s="263"/>
      <c r="BB53" s="263"/>
      <c r="BC53" s="263"/>
      <c r="BD53" s="263"/>
      <c r="BE53" s="262"/>
      <c r="BF53" s="263"/>
      <c r="BG53" s="263"/>
      <c r="BH53" s="263"/>
      <c r="BI53" s="262"/>
      <c r="BJ53" s="262"/>
      <c r="BK53" s="264"/>
      <c r="BL53" s="265"/>
    </row>
    <row r="54" spans="1:64" s="81" customFormat="1" ht="35.1" customHeight="1">
      <c r="A54" s="78">
        <f>A53+1</f>
        <v>24</v>
      </c>
      <c r="B54" s="255" t="s">
        <v>513</v>
      </c>
      <c r="C54" s="256"/>
      <c r="D54" s="257"/>
      <c r="E54" s="318"/>
      <c r="F54" s="262"/>
      <c r="G54" s="318"/>
      <c r="H54" s="262"/>
      <c r="I54" s="262"/>
      <c r="J54" s="262"/>
      <c r="K54" s="262"/>
      <c r="L54" s="263"/>
      <c r="M54" s="263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263"/>
      <c r="AE54" s="263"/>
      <c r="AF54" s="263"/>
      <c r="AG54" s="263"/>
      <c r="AH54" s="263"/>
      <c r="AI54" s="263"/>
      <c r="AJ54" s="263"/>
      <c r="AK54" s="263"/>
      <c r="AL54" s="263"/>
      <c r="AM54" s="263"/>
      <c r="AN54" s="263"/>
      <c r="AO54" s="263"/>
      <c r="AP54" s="263"/>
      <c r="AQ54" s="263"/>
      <c r="AR54" s="263"/>
      <c r="AS54" s="263"/>
      <c r="AT54" s="263"/>
      <c r="AU54" s="263"/>
      <c r="AV54" s="263"/>
      <c r="AW54" s="263"/>
      <c r="AX54" s="263"/>
      <c r="AY54" s="263"/>
      <c r="AZ54" s="263"/>
      <c r="BA54" s="263"/>
      <c r="BB54" s="263"/>
      <c r="BC54" s="263"/>
      <c r="BD54" s="263"/>
      <c r="BE54" s="262"/>
      <c r="BF54" s="263"/>
      <c r="BG54" s="263"/>
      <c r="BH54" s="263"/>
      <c r="BI54" s="262"/>
      <c r="BJ54" s="262"/>
      <c r="BK54" s="264"/>
      <c r="BL54" s="265"/>
    </row>
    <row r="55" spans="1:64" s="81" customFormat="1" ht="35.1" customHeight="1">
      <c r="A55" s="78"/>
      <c r="B55" s="268" t="s">
        <v>616</v>
      </c>
      <c r="C55" s="256"/>
      <c r="D55" s="257"/>
      <c r="E55" s="318"/>
      <c r="F55" s="262"/>
      <c r="G55" s="318"/>
      <c r="H55" s="262"/>
      <c r="I55" s="262"/>
      <c r="J55" s="262"/>
      <c r="K55" s="262"/>
      <c r="L55" s="263"/>
      <c r="M55" s="263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263"/>
      <c r="AE55" s="263"/>
      <c r="AF55" s="263"/>
      <c r="AG55" s="263"/>
      <c r="AH55" s="263"/>
      <c r="AI55" s="263"/>
      <c r="AJ55" s="263"/>
      <c r="AK55" s="263"/>
      <c r="AL55" s="263"/>
      <c r="AM55" s="263"/>
      <c r="AN55" s="263"/>
      <c r="AO55" s="263"/>
      <c r="AP55" s="263"/>
      <c r="AQ55" s="263"/>
      <c r="AR55" s="263"/>
      <c r="AS55" s="263"/>
      <c r="AT55" s="263"/>
      <c r="AU55" s="263"/>
      <c r="AV55" s="263"/>
      <c r="AW55" s="263"/>
      <c r="AX55" s="263"/>
      <c r="AY55" s="263"/>
      <c r="AZ55" s="263"/>
      <c r="BA55" s="263"/>
      <c r="BB55" s="263"/>
      <c r="BC55" s="263"/>
      <c r="BD55" s="263"/>
      <c r="BE55" s="262"/>
      <c r="BF55" s="263"/>
      <c r="BG55" s="263"/>
      <c r="BH55" s="263"/>
      <c r="BI55" s="262"/>
      <c r="BJ55" s="262"/>
      <c r="BK55" s="264"/>
      <c r="BL55" s="265"/>
    </row>
    <row r="56" spans="1:64" s="81" customFormat="1" ht="35.1" customHeight="1">
      <c r="A56" s="78"/>
      <c r="B56" s="268" t="s">
        <v>619</v>
      </c>
      <c r="C56" s="256"/>
      <c r="D56" s="257"/>
      <c r="E56" s="318"/>
      <c r="F56" s="262"/>
      <c r="G56" s="318"/>
      <c r="H56" s="262"/>
      <c r="I56" s="262"/>
      <c r="J56" s="262"/>
      <c r="K56" s="262"/>
      <c r="L56" s="263"/>
      <c r="M56" s="263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263"/>
      <c r="AE56" s="263"/>
      <c r="AF56" s="263"/>
      <c r="AG56" s="263"/>
      <c r="AH56" s="263"/>
      <c r="AI56" s="263"/>
      <c r="AJ56" s="263"/>
      <c r="AK56" s="263"/>
      <c r="AL56" s="263"/>
      <c r="AM56" s="263"/>
      <c r="AN56" s="263"/>
      <c r="AO56" s="263"/>
      <c r="AP56" s="263"/>
      <c r="AQ56" s="263"/>
      <c r="AR56" s="263"/>
      <c r="AS56" s="263"/>
      <c r="AT56" s="263"/>
      <c r="AU56" s="263"/>
      <c r="AV56" s="263"/>
      <c r="AW56" s="263"/>
      <c r="AX56" s="263"/>
      <c r="AY56" s="263"/>
      <c r="AZ56" s="263"/>
      <c r="BA56" s="263"/>
      <c r="BB56" s="263"/>
      <c r="BC56" s="263"/>
      <c r="BD56" s="263"/>
      <c r="BE56" s="262"/>
      <c r="BF56" s="263"/>
      <c r="BG56" s="263"/>
      <c r="BH56" s="263"/>
      <c r="BI56" s="262"/>
      <c r="BJ56" s="262"/>
      <c r="BK56" s="264"/>
      <c r="BL56" s="265"/>
    </row>
    <row r="57" spans="1:64" s="81" customFormat="1" ht="35.1" customHeight="1">
      <c r="A57" s="78"/>
      <c r="B57" s="268" t="s">
        <v>619</v>
      </c>
      <c r="C57" s="256" t="s">
        <v>606</v>
      </c>
      <c r="D57" s="257" t="s">
        <v>617</v>
      </c>
      <c r="E57" s="318"/>
      <c r="F57" s="262"/>
      <c r="G57" s="318"/>
      <c r="H57" s="262"/>
      <c r="I57" s="262"/>
      <c r="J57" s="262"/>
      <c r="K57" s="262"/>
      <c r="L57" s="263"/>
      <c r="M57" s="263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263"/>
      <c r="AE57" s="263"/>
      <c r="AF57" s="263"/>
      <c r="AG57" s="263"/>
      <c r="AH57" s="263"/>
      <c r="AI57" s="263"/>
      <c r="AJ57" s="263"/>
      <c r="AK57" s="263"/>
      <c r="AL57" s="263"/>
      <c r="AM57" s="263"/>
      <c r="AN57" s="263"/>
      <c r="AO57" s="263"/>
      <c r="AP57" s="263"/>
      <c r="AQ57" s="263"/>
      <c r="AR57" s="263"/>
      <c r="AS57" s="263"/>
      <c r="AT57" s="263"/>
      <c r="AU57" s="263"/>
      <c r="AV57" s="263"/>
      <c r="AW57" s="263"/>
      <c r="AX57" s="263"/>
      <c r="AY57" s="263"/>
      <c r="AZ57" s="263"/>
      <c r="BA57" s="263"/>
      <c r="BB57" s="263"/>
      <c r="BC57" s="263"/>
      <c r="BD57" s="263"/>
      <c r="BE57" s="262"/>
      <c r="BF57" s="263"/>
      <c r="BG57" s="263"/>
      <c r="BH57" s="263"/>
      <c r="BI57" s="262"/>
      <c r="BJ57" s="262"/>
      <c r="BK57" s="264"/>
      <c r="BL57" s="265"/>
    </row>
    <row r="58" spans="1:64" s="81" customFormat="1" ht="35.1" customHeight="1">
      <c r="A58" s="78"/>
      <c r="B58" s="268" t="s">
        <v>618</v>
      </c>
      <c r="C58" s="256"/>
      <c r="D58" s="257"/>
      <c r="E58" s="318"/>
      <c r="F58" s="262"/>
      <c r="G58" s="318"/>
      <c r="H58" s="262"/>
      <c r="I58" s="262"/>
      <c r="J58" s="262"/>
      <c r="K58" s="262"/>
      <c r="L58" s="263"/>
      <c r="M58" s="263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263"/>
      <c r="AE58" s="263"/>
      <c r="AF58" s="263"/>
      <c r="AG58" s="263"/>
      <c r="AH58" s="263"/>
      <c r="AI58" s="263"/>
      <c r="AJ58" s="263"/>
      <c r="AK58" s="263"/>
      <c r="AL58" s="263"/>
      <c r="AM58" s="263"/>
      <c r="AN58" s="263"/>
      <c r="AO58" s="263"/>
      <c r="AP58" s="263"/>
      <c r="AQ58" s="263"/>
      <c r="AR58" s="263"/>
      <c r="AS58" s="263"/>
      <c r="AT58" s="263"/>
      <c r="AU58" s="263"/>
      <c r="AV58" s="263"/>
      <c r="AW58" s="263"/>
      <c r="AX58" s="263"/>
      <c r="AY58" s="263"/>
      <c r="AZ58" s="263"/>
      <c r="BA58" s="263"/>
      <c r="BB58" s="263"/>
      <c r="BC58" s="263"/>
      <c r="BD58" s="263"/>
      <c r="BE58" s="262"/>
      <c r="BF58" s="263"/>
      <c r="BG58" s="263"/>
      <c r="BH58" s="263"/>
      <c r="BI58" s="262"/>
      <c r="BJ58" s="262"/>
      <c r="BK58" s="264"/>
      <c r="BL58" s="265"/>
    </row>
    <row r="59" spans="1:64" s="81" customFormat="1" ht="35.1" customHeight="1">
      <c r="A59" s="78"/>
      <c r="B59" s="268" t="s">
        <v>620</v>
      </c>
      <c r="C59" s="256"/>
      <c r="D59" s="257"/>
      <c r="E59" s="318"/>
      <c r="F59" s="262"/>
      <c r="G59" s="318"/>
      <c r="H59" s="262"/>
      <c r="I59" s="262"/>
      <c r="J59" s="262"/>
      <c r="K59" s="262"/>
      <c r="L59" s="263"/>
      <c r="M59" s="263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263"/>
      <c r="AE59" s="263"/>
      <c r="AF59" s="263"/>
      <c r="AG59" s="263"/>
      <c r="AH59" s="263"/>
      <c r="AI59" s="263"/>
      <c r="AJ59" s="263"/>
      <c r="AK59" s="263"/>
      <c r="AL59" s="263"/>
      <c r="AM59" s="263"/>
      <c r="AN59" s="263"/>
      <c r="AO59" s="263"/>
      <c r="AP59" s="263"/>
      <c r="AQ59" s="263"/>
      <c r="AR59" s="263"/>
      <c r="AS59" s="263"/>
      <c r="AT59" s="263"/>
      <c r="AU59" s="263"/>
      <c r="AV59" s="263"/>
      <c r="AW59" s="263"/>
      <c r="AX59" s="263"/>
      <c r="AY59" s="263"/>
      <c r="AZ59" s="263"/>
      <c r="BA59" s="263"/>
      <c r="BB59" s="263"/>
      <c r="BC59" s="263"/>
      <c r="BD59" s="263"/>
      <c r="BE59" s="262"/>
      <c r="BF59" s="263"/>
      <c r="BG59" s="263"/>
      <c r="BH59" s="263"/>
      <c r="BI59" s="262"/>
      <c r="BJ59" s="262"/>
      <c r="BK59" s="264"/>
      <c r="BL59" s="265"/>
    </row>
    <row r="60" spans="1:64" s="81" customFormat="1" ht="35.1" customHeight="1">
      <c r="A60" s="78"/>
      <c r="B60" s="268" t="s">
        <v>620</v>
      </c>
      <c r="C60" s="256" t="s">
        <v>606</v>
      </c>
      <c r="D60" s="257" t="s">
        <v>621</v>
      </c>
      <c r="E60" s="318"/>
      <c r="F60" s="262"/>
      <c r="G60" s="318"/>
      <c r="H60" s="262"/>
      <c r="I60" s="262"/>
      <c r="J60" s="262"/>
      <c r="K60" s="262"/>
      <c r="L60" s="263"/>
      <c r="M60" s="263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263"/>
      <c r="AE60" s="263"/>
      <c r="AF60" s="263"/>
      <c r="AG60" s="263"/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3"/>
      <c r="AT60" s="263"/>
      <c r="AU60" s="263"/>
      <c r="AV60" s="263"/>
      <c r="AW60" s="263"/>
      <c r="AX60" s="263"/>
      <c r="AY60" s="263"/>
      <c r="AZ60" s="263"/>
      <c r="BA60" s="263"/>
      <c r="BB60" s="263"/>
      <c r="BC60" s="263"/>
      <c r="BD60" s="263"/>
      <c r="BE60" s="262"/>
      <c r="BF60" s="263"/>
      <c r="BG60" s="263"/>
      <c r="BH60" s="263"/>
      <c r="BI60" s="262"/>
      <c r="BJ60" s="262"/>
      <c r="BK60" s="264"/>
      <c r="BL60" s="265"/>
    </row>
    <row r="61" spans="1:64" s="81" customFormat="1" ht="35.1" customHeight="1">
      <c r="A61" s="78"/>
      <c r="B61" s="268" t="s">
        <v>622</v>
      </c>
      <c r="C61" s="256"/>
      <c r="D61" s="257"/>
      <c r="E61" s="318"/>
      <c r="F61" s="262"/>
      <c r="G61" s="318"/>
      <c r="H61" s="262"/>
      <c r="I61" s="262"/>
      <c r="J61" s="262"/>
      <c r="K61" s="262"/>
      <c r="L61" s="263"/>
      <c r="M61" s="263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263"/>
      <c r="AE61" s="263"/>
      <c r="AF61" s="263"/>
      <c r="AG61" s="263"/>
      <c r="AH61" s="263"/>
      <c r="AI61" s="263"/>
      <c r="AJ61" s="263"/>
      <c r="AK61" s="263"/>
      <c r="AL61" s="263"/>
      <c r="AM61" s="263"/>
      <c r="AN61" s="263"/>
      <c r="AO61" s="263"/>
      <c r="AP61" s="263"/>
      <c r="AQ61" s="263"/>
      <c r="AR61" s="263"/>
      <c r="AS61" s="263"/>
      <c r="AT61" s="263"/>
      <c r="AU61" s="263"/>
      <c r="AV61" s="263"/>
      <c r="AW61" s="263"/>
      <c r="AX61" s="263"/>
      <c r="AY61" s="263"/>
      <c r="AZ61" s="263"/>
      <c r="BA61" s="263"/>
      <c r="BB61" s="263"/>
      <c r="BC61" s="263"/>
      <c r="BD61" s="263"/>
      <c r="BE61" s="262"/>
      <c r="BF61" s="263"/>
      <c r="BG61" s="263"/>
      <c r="BH61" s="263"/>
      <c r="BI61" s="262"/>
      <c r="BJ61" s="262"/>
      <c r="BK61" s="264"/>
      <c r="BL61" s="265"/>
    </row>
    <row r="62" spans="1:64" s="81" customFormat="1" ht="35.1" customHeight="1">
      <c r="A62" s="78">
        <f>A54+1</f>
        <v>25</v>
      </c>
      <c r="B62" s="255" t="s">
        <v>515</v>
      </c>
      <c r="C62" s="256"/>
      <c r="D62" s="257"/>
      <c r="E62" s="318"/>
      <c r="F62" s="262"/>
      <c r="G62" s="318"/>
      <c r="H62" s="262"/>
      <c r="I62" s="262"/>
      <c r="J62" s="262"/>
      <c r="K62" s="262"/>
      <c r="L62" s="263"/>
      <c r="M62" s="263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263"/>
      <c r="AE62" s="263"/>
      <c r="AF62" s="263"/>
      <c r="AG62" s="263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3"/>
      <c r="AT62" s="263"/>
      <c r="AU62" s="263"/>
      <c r="AV62" s="263"/>
      <c r="AW62" s="263"/>
      <c r="AX62" s="263"/>
      <c r="AY62" s="263"/>
      <c r="AZ62" s="263"/>
      <c r="BA62" s="263"/>
      <c r="BB62" s="263"/>
      <c r="BC62" s="263"/>
      <c r="BD62" s="263"/>
      <c r="BE62" s="262"/>
      <c r="BF62" s="263"/>
      <c r="BG62" s="263"/>
      <c r="BH62" s="263"/>
      <c r="BI62" s="262"/>
      <c r="BJ62" s="262"/>
      <c r="BK62" s="264"/>
      <c r="BL62" s="265"/>
    </row>
    <row r="63" spans="1:64" s="81" customFormat="1" ht="35.1" customHeight="1">
      <c r="A63" s="78"/>
      <c r="B63" s="268" t="s">
        <v>653</v>
      </c>
      <c r="C63" s="256"/>
      <c r="D63" s="257"/>
      <c r="E63" s="318"/>
      <c r="F63" s="262"/>
      <c r="G63" s="318"/>
      <c r="H63" s="262"/>
      <c r="I63" s="262"/>
      <c r="J63" s="262"/>
      <c r="K63" s="262"/>
      <c r="L63" s="263"/>
      <c r="M63" s="263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263"/>
      <c r="AE63" s="263"/>
      <c r="AF63" s="263"/>
      <c r="AG63" s="263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3"/>
      <c r="AT63" s="263"/>
      <c r="AU63" s="263"/>
      <c r="AV63" s="263"/>
      <c r="AW63" s="263"/>
      <c r="AX63" s="263"/>
      <c r="AY63" s="263"/>
      <c r="AZ63" s="263"/>
      <c r="BA63" s="263"/>
      <c r="BB63" s="263"/>
      <c r="BC63" s="263"/>
      <c r="BD63" s="263"/>
      <c r="BE63" s="262"/>
      <c r="BF63" s="263"/>
      <c r="BG63" s="263"/>
      <c r="BH63" s="263"/>
      <c r="BI63" s="262"/>
      <c r="BJ63" s="262"/>
      <c r="BK63" s="264"/>
      <c r="BL63" s="265"/>
    </row>
    <row r="64" spans="1:64" s="81" customFormat="1" ht="35.1" customHeight="1">
      <c r="A64" s="78"/>
      <c r="B64" s="268" t="s">
        <v>623</v>
      </c>
      <c r="C64" s="256" t="s">
        <v>606</v>
      </c>
      <c r="D64" s="257" t="s">
        <v>626</v>
      </c>
      <c r="E64" s="318"/>
      <c r="F64" s="262"/>
      <c r="G64" s="318"/>
      <c r="H64" s="262"/>
      <c r="I64" s="262"/>
      <c r="J64" s="262"/>
      <c r="K64" s="262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3"/>
      <c r="AE64" s="263"/>
      <c r="AF64" s="263"/>
      <c r="AG64" s="263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3"/>
      <c r="AT64" s="263"/>
      <c r="AU64" s="263"/>
      <c r="AV64" s="263"/>
      <c r="AW64" s="263"/>
      <c r="AX64" s="263"/>
      <c r="AY64" s="263"/>
      <c r="AZ64" s="263"/>
      <c r="BA64" s="263"/>
      <c r="BB64" s="263"/>
      <c r="BC64" s="263"/>
      <c r="BD64" s="263"/>
      <c r="BE64" s="262"/>
      <c r="BF64" s="263"/>
      <c r="BG64" s="263"/>
      <c r="BH64" s="263"/>
      <c r="BI64" s="262"/>
      <c r="BJ64" s="262"/>
      <c r="BK64" s="264"/>
      <c r="BL64" s="265"/>
    </row>
    <row r="65" spans="1:64" s="81" customFormat="1" ht="35.1" customHeight="1">
      <c r="A65" s="78"/>
      <c r="B65" s="268" t="s">
        <v>625</v>
      </c>
      <c r="C65" s="256" t="s">
        <v>606</v>
      </c>
      <c r="D65" s="257" t="s">
        <v>627</v>
      </c>
      <c r="E65" s="318"/>
      <c r="F65" s="262"/>
      <c r="G65" s="318"/>
      <c r="H65" s="262"/>
      <c r="I65" s="262"/>
      <c r="J65" s="262"/>
      <c r="K65" s="262"/>
      <c r="L65" s="263"/>
      <c r="M65" s="263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263"/>
      <c r="AE65" s="263"/>
      <c r="AF65" s="263"/>
      <c r="AG65" s="263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3"/>
      <c r="AT65" s="263"/>
      <c r="AU65" s="263"/>
      <c r="AV65" s="263"/>
      <c r="AW65" s="263"/>
      <c r="AX65" s="263"/>
      <c r="AY65" s="263"/>
      <c r="AZ65" s="263"/>
      <c r="BA65" s="263"/>
      <c r="BB65" s="263"/>
      <c r="BC65" s="263"/>
      <c r="BD65" s="263"/>
      <c r="BE65" s="262"/>
      <c r="BF65" s="263"/>
      <c r="BG65" s="263"/>
      <c r="BH65" s="263"/>
      <c r="BI65" s="262"/>
      <c r="BJ65" s="262"/>
      <c r="BK65" s="264"/>
      <c r="BL65" s="265"/>
    </row>
    <row r="66" spans="1:64" s="81" customFormat="1" ht="35.1" customHeight="1">
      <c r="A66" s="78"/>
      <c r="B66" s="268" t="s">
        <v>625</v>
      </c>
      <c r="C66" s="256" t="s">
        <v>606</v>
      </c>
      <c r="D66" s="257" t="s">
        <v>624</v>
      </c>
      <c r="E66" s="318"/>
      <c r="F66" s="262"/>
      <c r="G66" s="318"/>
      <c r="H66" s="262"/>
      <c r="I66" s="262"/>
      <c r="J66" s="262"/>
      <c r="K66" s="262"/>
      <c r="L66" s="263"/>
      <c r="M66" s="263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263"/>
      <c r="AE66" s="263"/>
      <c r="AF66" s="263"/>
      <c r="AG66" s="263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3"/>
      <c r="AT66" s="263"/>
      <c r="AU66" s="263"/>
      <c r="AV66" s="263"/>
      <c r="AW66" s="263"/>
      <c r="AX66" s="263"/>
      <c r="AY66" s="263"/>
      <c r="AZ66" s="263"/>
      <c r="BA66" s="263"/>
      <c r="BB66" s="263"/>
      <c r="BC66" s="263"/>
      <c r="BD66" s="263"/>
      <c r="BE66" s="262"/>
      <c r="BF66" s="263"/>
      <c r="BG66" s="263"/>
      <c r="BH66" s="263"/>
      <c r="BI66" s="262"/>
      <c r="BJ66" s="262"/>
      <c r="BK66" s="264"/>
      <c r="BL66" s="265"/>
    </row>
    <row r="67" spans="1:64" s="81" customFormat="1" ht="35.1" customHeight="1">
      <c r="A67" s="78"/>
      <c r="B67" s="268" t="s">
        <v>625</v>
      </c>
      <c r="C67" s="256" t="s">
        <v>606</v>
      </c>
      <c r="D67" s="257" t="s">
        <v>629</v>
      </c>
      <c r="E67" s="318"/>
      <c r="F67" s="262"/>
      <c r="G67" s="318"/>
      <c r="H67" s="262"/>
      <c r="I67" s="262"/>
      <c r="J67" s="262"/>
      <c r="K67" s="262"/>
      <c r="L67" s="263"/>
      <c r="M67" s="263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263"/>
      <c r="AE67" s="263"/>
      <c r="AF67" s="263"/>
      <c r="AG67" s="263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3"/>
      <c r="AT67" s="263"/>
      <c r="AU67" s="263"/>
      <c r="AV67" s="263"/>
      <c r="AW67" s="263"/>
      <c r="AX67" s="263"/>
      <c r="AY67" s="263"/>
      <c r="AZ67" s="263"/>
      <c r="BA67" s="263"/>
      <c r="BB67" s="263"/>
      <c r="BC67" s="263"/>
      <c r="BD67" s="263"/>
      <c r="BE67" s="262"/>
      <c r="BF67" s="263"/>
      <c r="BG67" s="263"/>
      <c r="BH67" s="263"/>
      <c r="BI67" s="262"/>
      <c r="BJ67" s="262"/>
      <c r="BK67" s="264"/>
      <c r="BL67" s="265"/>
    </row>
    <row r="68" spans="1:64" s="81" customFormat="1" ht="35.1" customHeight="1">
      <c r="A68" s="78"/>
      <c r="B68" s="268" t="s">
        <v>628</v>
      </c>
      <c r="C68" s="256" t="s">
        <v>606</v>
      </c>
      <c r="D68" s="257" t="s">
        <v>630</v>
      </c>
      <c r="E68" s="318"/>
      <c r="F68" s="262"/>
      <c r="G68" s="318"/>
      <c r="H68" s="262"/>
      <c r="I68" s="262"/>
      <c r="J68" s="262"/>
      <c r="K68" s="262"/>
      <c r="L68" s="263"/>
      <c r="M68" s="263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263"/>
      <c r="AE68" s="263"/>
      <c r="AF68" s="263"/>
      <c r="AG68" s="263"/>
      <c r="AH68" s="263"/>
      <c r="AI68" s="263"/>
      <c r="AJ68" s="263"/>
      <c r="AK68" s="263"/>
      <c r="AL68" s="263"/>
      <c r="AM68" s="263"/>
      <c r="AN68" s="263"/>
      <c r="AO68" s="263"/>
      <c r="AP68" s="263"/>
      <c r="AQ68" s="263"/>
      <c r="AR68" s="263"/>
      <c r="AS68" s="263"/>
      <c r="AT68" s="263"/>
      <c r="AU68" s="263"/>
      <c r="AV68" s="263"/>
      <c r="AW68" s="263"/>
      <c r="AX68" s="263"/>
      <c r="AY68" s="263"/>
      <c r="AZ68" s="263"/>
      <c r="BA68" s="263"/>
      <c r="BB68" s="263"/>
      <c r="BC68" s="263"/>
      <c r="BD68" s="263"/>
      <c r="BE68" s="262"/>
      <c r="BF68" s="263"/>
      <c r="BG68" s="263"/>
      <c r="BH68" s="263"/>
      <c r="BI68" s="262"/>
      <c r="BJ68" s="262"/>
      <c r="BK68" s="264"/>
      <c r="BL68" s="265"/>
    </row>
    <row r="69" spans="1:64" s="81" customFormat="1" ht="35.1" customHeight="1">
      <c r="A69" s="78"/>
      <c r="B69" s="268" t="s">
        <v>628</v>
      </c>
      <c r="C69" s="256" t="s">
        <v>606</v>
      </c>
      <c r="D69" s="257" t="s">
        <v>631</v>
      </c>
      <c r="E69" s="318"/>
      <c r="F69" s="262"/>
      <c r="G69" s="318"/>
      <c r="H69" s="262"/>
      <c r="I69" s="262"/>
      <c r="J69" s="262"/>
      <c r="K69" s="262"/>
      <c r="L69" s="263"/>
      <c r="M69" s="263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263"/>
      <c r="AE69" s="263"/>
      <c r="AF69" s="263"/>
      <c r="AG69" s="263"/>
      <c r="AH69" s="263"/>
      <c r="AI69" s="263"/>
      <c r="AJ69" s="263"/>
      <c r="AK69" s="263"/>
      <c r="AL69" s="263"/>
      <c r="AM69" s="263"/>
      <c r="AN69" s="263"/>
      <c r="AO69" s="263"/>
      <c r="AP69" s="263"/>
      <c r="AQ69" s="263"/>
      <c r="AR69" s="263"/>
      <c r="AS69" s="263"/>
      <c r="AT69" s="263"/>
      <c r="AU69" s="263"/>
      <c r="AV69" s="263"/>
      <c r="AW69" s="263"/>
      <c r="AX69" s="263"/>
      <c r="AY69" s="263"/>
      <c r="AZ69" s="263"/>
      <c r="BA69" s="263"/>
      <c r="BB69" s="263"/>
      <c r="BC69" s="263"/>
      <c r="BD69" s="263"/>
      <c r="BE69" s="262"/>
      <c r="BF69" s="263"/>
      <c r="BG69" s="263"/>
      <c r="BH69" s="263"/>
      <c r="BI69" s="262"/>
      <c r="BJ69" s="262"/>
      <c r="BK69" s="264"/>
      <c r="BL69" s="265"/>
    </row>
    <row r="70" spans="1:64" s="81" customFormat="1" ht="35.1" customHeight="1">
      <c r="A70" s="78"/>
      <c r="B70" s="268" t="s">
        <v>628</v>
      </c>
      <c r="C70" s="256" t="s">
        <v>606</v>
      </c>
      <c r="D70" s="257" t="s">
        <v>632</v>
      </c>
      <c r="E70" s="318"/>
      <c r="F70" s="262"/>
      <c r="G70" s="318"/>
      <c r="H70" s="262"/>
      <c r="I70" s="262"/>
      <c r="J70" s="262"/>
      <c r="K70" s="262"/>
      <c r="L70" s="263"/>
      <c r="M70" s="263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263"/>
      <c r="AE70" s="263"/>
      <c r="AF70" s="263"/>
      <c r="AG70" s="263"/>
      <c r="AH70" s="263"/>
      <c r="AI70" s="263"/>
      <c r="AJ70" s="263"/>
      <c r="AK70" s="263"/>
      <c r="AL70" s="263"/>
      <c r="AM70" s="263"/>
      <c r="AN70" s="263"/>
      <c r="AO70" s="263"/>
      <c r="AP70" s="263"/>
      <c r="AQ70" s="263"/>
      <c r="AR70" s="263"/>
      <c r="AS70" s="263"/>
      <c r="AT70" s="263"/>
      <c r="AU70" s="263"/>
      <c r="AV70" s="263"/>
      <c r="AW70" s="263"/>
      <c r="AX70" s="263"/>
      <c r="AY70" s="263"/>
      <c r="AZ70" s="263"/>
      <c r="BA70" s="263"/>
      <c r="BB70" s="263"/>
      <c r="BC70" s="263"/>
      <c r="BD70" s="263"/>
      <c r="BE70" s="262"/>
      <c r="BF70" s="263"/>
      <c r="BG70" s="263"/>
      <c r="BH70" s="263"/>
      <c r="BI70" s="262"/>
      <c r="BJ70" s="262"/>
      <c r="BK70" s="264"/>
      <c r="BL70" s="265"/>
    </row>
    <row r="71" spans="1:64" s="81" customFormat="1" ht="35.1" customHeight="1">
      <c r="A71" s="78"/>
      <c r="B71" s="268" t="s">
        <v>632</v>
      </c>
      <c r="C71" s="256" t="s">
        <v>606</v>
      </c>
      <c r="D71" s="257" t="s">
        <v>633</v>
      </c>
      <c r="E71" s="318"/>
      <c r="F71" s="262"/>
      <c r="G71" s="318"/>
      <c r="H71" s="262"/>
      <c r="I71" s="262"/>
      <c r="J71" s="262"/>
      <c r="K71" s="262"/>
      <c r="L71" s="263"/>
      <c r="M71" s="263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263"/>
      <c r="AE71" s="263"/>
      <c r="AF71" s="263"/>
      <c r="AG71" s="263"/>
      <c r="AH71" s="263"/>
      <c r="AI71" s="263"/>
      <c r="AJ71" s="263"/>
      <c r="AK71" s="263"/>
      <c r="AL71" s="263"/>
      <c r="AM71" s="263"/>
      <c r="AN71" s="263"/>
      <c r="AO71" s="263"/>
      <c r="AP71" s="263"/>
      <c r="AQ71" s="263"/>
      <c r="AR71" s="263"/>
      <c r="AS71" s="263"/>
      <c r="AT71" s="263"/>
      <c r="AU71" s="263"/>
      <c r="AV71" s="263"/>
      <c r="AW71" s="263"/>
      <c r="AX71" s="263"/>
      <c r="AY71" s="263"/>
      <c r="AZ71" s="263"/>
      <c r="BA71" s="263"/>
      <c r="BB71" s="263"/>
      <c r="BC71" s="263"/>
      <c r="BD71" s="263"/>
      <c r="BE71" s="262"/>
      <c r="BF71" s="263"/>
      <c r="BG71" s="263"/>
      <c r="BH71" s="263"/>
      <c r="BI71" s="262"/>
      <c r="BJ71" s="262"/>
      <c r="BK71" s="264"/>
      <c r="BL71" s="265"/>
    </row>
    <row r="72" spans="1:64" s="81" customFormat="1" ht="35.1" customHeight="1">
      <c r="A72" s="78"/>
      <c r="B72" s="268" t="s">
        <v>632</v>
      </c>
      <c r="C72" s="256" t="s">
        <v>606</v>
      </c>
      <c r="D72" s="257" t="s">
        <v>634</v>
      </c>
      <c r="E72" s="318"/>
      <c r="F72" s="262"/>
      <c r="G72" s="318"/>
      <c r="H72" s="262"/>
      <c r="I72" s="262"/>
      <c r="J72" s="262"/>
      <c r="K72" s="262"/>
      <c r="L72" s="263"/>
      <c r="M72" s="263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263"/>
      <c r="AE72" s="263"/>
      <c r="AF72" s="263"/>
      <c r="AG72" s="263"/>
      <c r="AH72" s="263"/>
      <c r="AI72" s="263"/>
      <c r="AJ72" s="263"/>
      <c r="AK72" s="263"/>
      <c r="AL72" s="263"/>
      <c r="AM72" s="263"/>
      <c r="AN72" s="263"/>
      <c r="AO72" s="263"/>
      <c r="AP72" s="263"/>
      <c r="AQ72" s="263"/>
      <c r="AR72" s="263"/>
      <c r="AS72" s="263"/>
      <c r="AT72" s="263"/>
      <c r="AU72" s="263"/>
      <c r="AV72" s="263"/>
      <c r="AW72" s="263"/>
      <c r="AX72" s="263"/>
      <c r="AY72" s="263"/>
      <c r="AZ72" s="263"/>
      <c r="BA72" s="263"/>
      <c r="BB72" s="263"/>
      <c r="BC72" s="263"/>
      <c r="BD72" s="263"/>
      <c r="BE72" s="262"/>
      <c r="BF72" s="263"/>
      <c r="BG72" s="263"/>
      <c r="BH72" s="263"/>
      <c r="BI72" s="262"/>
      <c r="BJ72" s="262"/>
      <c r="BK72" s="264"/>
      <c r="BL72" s="265"/>
    </row>
    <row r="73" spans="1:64" s="81" customFormat="1" ht="35.1" customHeight="1">
      <c r="A73" s="78"/>
      <c r="B73" s="268" t="s">
        <v>634</v>
      </c>
      <c r="C73" s="256" t="s">
        <v>606</v>
      </c>
      <c r="D73" s="257" t="s">
        <v>635</v>
      </c>
      <c r="E73" s="318"/>
      <c r="F73" s="262"/>
      <c r="G73" s="318"/>
      <c r="H73" s="262"/>
      <c r="I73" s="262"/>
      <c r="J73" s="262"/>
      <c r="K73" s="262"/>
      <c r="L73" s="263"/>
      <c r="M73" s="263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263"/>
      <c r="AE73" s="263"/>
      <c r="AF73" s="263"/>
      <c r="AG73" s="263"/>
      <c r="AH73" s="263"/>
      <c r="AI73" s="263"/>
      <c r="AJ73" s="263"/>
      <c r="AK73" s="263"/>
      <c r="AL73" s="263"/>
      <c r="AM73" s="263"/>
      <c r="AN73" s="263"/>
      <c r="AO73" s="263"/>
      <c r="AP73" s="263"/>
      <c r="AQ73" s="263"/>
      <c r="AR73" s="263"/>
      <c r="AS73" s="263"/>
      <c r="AT73" s="263"/>
      <c r="AU73" s="263"/>
      <c r="AV73" s="263"/>
      <c r="AW73" s="263"/>
      <c r="AX73" s="263"/>
      <c r="AY73" s="263"/>
      <c r="AZ73" s="263"/>
      <c r="BA73" s="263"/>
      <c r="BB73" s="263"/>
      <c r="BC73" s="263"/>
      <c r="BD73" s="263"/>
      <c r="BE73" s="262"/>
      <c r="BF73" s="263"/>
      <c r="BG73" s="263"/>
      <c r="BH73" s="263"/>
      <c r="BI73" s="262"/>
      <c r="BJ73" s="262"/>
      <c r="BK73" s="264"/>
      <c r="BL73" s="265"/>
    </row>
    <row r="74" spans="1:64" s="81" customFormat="1" ht="35.1" customHeight="1">
      <c r="A74" s="78"/>
      <c r="B74" s="268" t="s">
        <v>634</v>
      </c>
      <c r="C74" s="256" t="s">
        <v>606</v>
      </c>
      <c r="D74" s="257" t="s">
        <v>637</v>
      </c>
      <c r="E74" s="318"/>
      <c r="F74" s="262"/>
      <c r="G74" s="318"/>
      <c r="H74" s="262"/>
      <c r="I74" s="262"/>
      <c r="J74" s="262"/>
      <c r="K74" s="262"/>
      <c r="L74" s="263"/>
      <c r="M74" s="263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263"/>
      <c r="AE74" s="263"/>
      <c r="AF74" s="263"/>
      <c r="AG74" s="263"/>
      <c r="AH74" s="263"/>
      <c r="AI74" s="263"/>
      <c r="AJ74" s="263"/>
      <c r="AK74" s="263"/>
      <c r="AL74" s="263"/>
      <c r="AM74" s="263"/>
      <c r="AN74" s="263"/>
      <c r="AO74" s="263"/>
      <c r="AP74" s="263"/>
      <c r="AQ74" s="263"/>
      <c r="AR74" s="263"/>
      <c r="AS74" s="263"/>
      <c r="AT74" s="263"/>
      <c r="AU74" s="263"/>
      <c r="AV74" s="263"/>
      <c r="AW74" s="263"/>
      <c r="AX74" s="263"/>
      <c r="AY74" s="263"/>
      <c r="AZ74" s="263"/>
      <c r="BA74" s="263"/>
      <c r="BB74" s="263"/>
      <c r="BC74" s="263"/>
      <c r="BD74" s="263"/>
      <c r="BE74" s="262"/>
      <c r="BF74" s="263"/>
      <c r="BG74" s="263"/>
      <c r="BH74" s="263"/>
      <c r="BI74" s="262"/>
      <c r="BJ74" s="262"/>
      <c r="BK74" s="264"/>
      <c r="BL74" s="265"/>
    </row>
    <row r="75" spans="1:64" s="81" customFormat="1" ht="35.1" customHeight="1">
      <c r="A75" s="78"/>
      <c r="B75" s="268" t="s">
        <v>636</v>
      </c>
      <c r="C75" s="256" t="s">
        <v>606</v>
      </c>
      <c r="D75" s="257" t="s">
        <v>638</v>
      </c>
      <c r="E75" s="318"/>
      <c r="F75" s="262"/>
      <c r="G75" s="318"/>
      <c r="H75" s="262"/>
      <c r="I75" s="262"/>
      <c r="J75" s="262"/>
      <c r="K75" s="262"/>
      <c r="L75" s="263"/>
      <c r="M75" s="263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263"/>
      <c r="AE75" s="263"/>
      <c r="AF75" s="263"/>
      <c r="AG75" s="263"/>
      <c r="AH75" s="263"/>
      <c r="AI75" s="263"/>
      <c r="AJ75" s="263"/>
      <c r="AK75" s="263"/>
      <c r="AL75" s="263"/>
      <c r="AM75" s="263"/>
      <c r="AN75" s="263"/>
      <c r="AO75" s="263"/>
      <c r="AP75" s="263"/>
      <c r="AQ75" s="263"/>
      <c r="AR75" s="263"/>
      <c r="AS75" s="263"/>
      <c r="AT75" s="263"/>
      <c r="AU75" s="263"/>
      <c r="AV75" s="263"/>
      <c r="AW75" s="263"/>
      <c r="AX75" s="263"/>
      <c r="AY75" s="263"/>
      <c r="AZ75" s="263"/>
      <c r="BA75" s="263"/>
      <c r="BB75" s="263"/>
      <c r="BC75" s="263"/>
      <c r="BD75" s="263"/>
      <c r="BE75" s="262"/>
      <c r="BF75" s="263"/>
      <c r="BG75" s="263"/>
      <c r="BH75" s="263"/>
      <c r="BI75" s="262"/>
      <c r="BJ75" s="262"/>
      <c r="BK75" s="264"/>
      <c r="BL75" s="265"/>
    </row>
    <row r="76" spans="1:64" s="81" customFormat="1" ht="35.1" customHeight="1">
      <c r="A76" s="78"/>
      <c r="B76" s="268" t="s">
        <v>639</v>
      </c>
      <c r="C76" s="256" t="s">
        <v>606</v>
      </c>
      <c r="D76" s="257" t="s">
        <v>641</v>
      </c>
      <c r="E76" s="318"/>
      <c r="F76" s="262"/>
      <c r="G76" s="318"/>
      <c r="H76" s="262"/>
      <c r="I76" s="262"/>
      <c r="J76" s="262"/>
      <c r="K76" s="262"/>
      <c r="L76" s="263"/>
      <c r="M76" s="263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263"/>
      <c r="AE76" s="263"/>
      <c r="AF76" s="263"/>
      <c r="AG76" s="263"/>
      <c r="AH76" s="263"/>
      <c r="AI76" s="263"/>
      <c r="AJ76" s="263"/>
      <c r="AK76" s="263"/>
      <c r="AL76" s="263"/>
      <c r="AM76" s="263"/>
      <c r="AN76" s="263"/>
      <c r="AO76" s="263"/>
      <c r="AP76" s="263"/>
      <c r="AQ76" s="263"/>
      <c r="AR76" s="263"/>
      <c r="AS76" s="263"/>
      <c r="AT76" s="263"/>
      <c r="AU76" s="263"/>
      <c r="AV76" s="263"/>
      <c r="AW76" s="263"/>
      <c r="AX76" s="263"/>
      <c r="AY76" s="263"/>
      <c r="AZ76" s="263"/>
      <c r="BA76" s="263"/>
      <c r="BB76" s="263"/>
      <c r="BC76" s="263"/>
      <c r="BD76" s="263"/>
      <c r="BE76" s="262"/>
      <c r="BF76" s="263"/>
      <c r="BG76" s="263"/>
      <c r="BH76" s="263"/>
      <c r="BI76" s="262"/>
      <c r="BJ76" s="262"/>
      <c r="BK76" s="264"/>
      <c r="BL76" s="265"/>
    </row>
    <row r="77" spans="1:64" s="81" customFormat="1" ht="35.1" customHeight="1">
      <c r="A77" s="78"/>
      <c r="B77" s="268" t="s">
        <v>640</v>
      </c>
      <c r="C77" s="256" t="s">
        <v>606</v>
      </c>
      <c r="D77" s="257" t="s">
        <v>644</v>
      </c>
      <c r="E77" s="318"/>
      <c r="F77" s="262"/>
      <c r="G77" s="318"/>
      <c r="H77" s="262"/>
      <c r="I77" s="262"/>
      <c r="J77" s="262"/>
      <c r="K77" s="262"/>
      <c r="L77" s="263"/>
      <c r="M77" s="263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263"/>
      <c r="AE77" s="263"/>
      <c r="AF77" s="263"/>
      <c r="AG77" s="263"/>
      <c r="AH77" s="263"/>
      <c r="AI77" s="263"/>
      <c r="AJ77" s="263"/>
      <c r="AK77" s="263"/>
      <c r="AL77" s="263"/>
      <c r="AM77" s="263"/>
      <c r="AN77" s="263"/>
      <c r="AO77" s="263"/>
      <c r="AP77" s="263"/>
      <c r="AQ77" s="263"/>
      <c r="AR77" s="263"/>
      <c r="AS77" s="263"/>
      <c r="AT77" s="263"/>
      <c r="AU77" s="263"/>
      <c r="AV77" s="263"/>
      <c r="AW77" s="263"/>
      <c r="AX77" s="263"/>
      <c r="AY77" s="263"/>
      <c r="AZ77" s="263"/>
      <c r="BA77" s="263"/>
      <c r="BB77" s="263"/>
      <c r="BC77" s="263"/>
      <c r="BD77" s="263"/>
      <c r="BE77" s="262"/>
      <c r="BF77" s="263"/>
      <c r="BG77" s="263"/>
      <c r="BH77" s="263"/>
      <c r="BI77" s="262"/>
      <c r="BJ77" s="262"/>
      <c r="BK77" s="264"/>
      <c r="BL77" s="265"/>
    </row>
    <row r="78" spans="1:64" s="81" customFormat="1" ht="35.1" customHeight="1">
      <c r="A78" s="78"/>
      <c r="B78" s="268" t="s">
        <v>640</v>
      </c>
      <c r="C78" s="256" t="s">
        <v>606</v>
      </c>
      <c r="D78" s="257" t="s">
        <v>645</v>
      </c>
      <c r="E78" s="318"/>
      <c r="F78" s="262"/>
      <c r="G78" s="318"/>
      <c r="H78" s="262"/>
      <c r="I78" s="262"/>
      <c r="J78" s="262"/>
      <c r="K78" s="262"/>
      <c r="L78" s="263"/>
      <c r="M78" s="263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263"/>
      <c r="AE78" s="263"/>
      <c r="AF78" s="263"/>
      <c r="AG78" s="263"/>
      <c r="AH78" s="263"/>
      <c r="AI78" s="263"/>
      <c r="AJ78" s="263"/>
      <c r="AK78" s="263"/>
      <c r="AL78" s="263"/>
      <c r="AM78" s="263"/>
      <c r="AN78" s="263"/>
      <c r="AO78" s="263"/>
      <c r="AP78" s="263"/>
      <c r="AQ78" s="263"/>
      <c r="AR78" s="263"/>
      <c r="AS78" s="263"/>
      <c r="AT78" s="263"/>
      <c r="AU78" s="263"/>
      <c r="AV78" s="263"/>
      <c r="AW78" s="263"/>
      <c r="AX78" s="263"/>
      <c r="AY78" s="263"/>
      <c r="AZ78" s="263"/>
      <c r="BA78" s="263"/>
      <c r="BB78" s="263"/>
      <c r="BC78" s="263"/>
      <c r="BD78" s="263"/>
      <c r="BE78" s="262"/>
      <c r="BF78" s="263"/>
      <c r="BG78" s="263"/>
      <c r="BH78" s="263"/>
      <c r="BI78" s="262"/>
      <c r="BJ78" s="262"/>
      <c r="BK78" s="264"/>
      <c r="BL78" s="265"/>
    </row>
    <row r="79" spans="1:64" s="81" customFormat="1" ht="35.1" customHeight="1">
      <c r="A79" s="78"/>
      <c r="B79" s="268" t="str">
        <f>D77</f>
        <v>UN#13</v>
      </c>
      <c r="C79" s="256" t="s">
        <v>606</v>
      </c>
      <c r="D79" s="257" t="s">
        <v>646</v>
      </c>
      <c r="E79" s="318"/>
      <c r="F79" s="262"/>
      <c r="G79" s="318"/>
      <c r="H79" s="262"/>
      <c r="I79" s="262"/>
      <c r="J79" s="262"/>
      <c r="K79" s="262"/>
      <c r="L79" s="263"/>
      <c r="M79" s="263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263"/>
      <c r="AE79" s="263"/>
      <c r="AF79" s="263"/>
      <c r="AG79" s="263"/>
      <c r="AH79" s="263"/>
      <c r="AI79" s="263"/>
      <c r="AJ79" s="263"/>
      <c r="AK79" s="263"/>
      <c r="AL79" s="263"/>
      <c r="AM79" s="263"/>
      <c r="AN79" s="263"/>
      <c r="AO79" s="263"/>
      <c r="AP79" s="263"/>
      <c r="AQ79" s="263"/>
      <c r="AR79" s="263"/>
      <c r="AS79" s="263"/>
      <c r="AT79" s="263"/>
      <c r="AU79" s="263"/>
      <c r="AV79" s="263"/>
      <c r="AW79" s="263"/>
      <c r="AX79" s="263"/>
      <c r="AY79" s="263"/>
      <c r="AZ79" s="263"/>
      <c r="BA79" s="263"/>
      <c r="BB79" s="263"/>
      <c r="BC79" s="263"/>
      <c r="BD79" s="263"/>
      <c r="BE79" s="262"/>
      <c r="BF79" s="263"/>
      <c r="BG79" s="263"/>
      <c r="BH79" s="263"/>
      <c r="BI79" s="262"/>
      <c r="BJ79" s="262"/>
      <c r="BK79" s="264"/>
      <c r="BL79" s="265"/>
    </row>
    <row r="80" spans="1:64" s="81" customFormat="1" ht="35.1" customHeight="1">
      <c r="A80" s="78"/>
      <c r="B80" s="268" t="s">
        <v>648</v>
      </c>
      <c r="C80" s="256" t="s">
        <v>606</v>
      </c>
      <c r="D80" s="257" t="s">
        <v>647</v>
      </c>
      <c r="E80" s="318"/>
      <c r="F80" s="262"/>
      <c r="G80" s="318"/>
      <c r="H80" s="262"/>
      <c r="I80" s="262"/>
      <c r="J80" s="262"/>
      <c r="K80" s="262"/>
      <c r="L80" s="263"/>
      <c r="M80" s="263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263"/>
      <c r="AE80" s="263"/>
      <c r="AF80" s="263"/>
      <c r="AG80" s="263"/>
      <c r="AH80" s="263"/>
      <c r="AI80" s="263"/>
      <c r="AJ80" s="263"/>
      <c r="AK80" s="263"/>
      <c r="AL80" s="263"/>
      <c r="AM80" s="263"/>
      <c r="AN80" s="263"/>
      <c r="AO80" s="263"/>
      <c r="AP80" s="263"/>
      <c r="AQ80" s="263"/>
      <c r="AR80" s="263"/>
      <c r="AS80" s="263"/>
      <c r="AT80" s="263"/>
      <c r="AU80" s="263"/>
      <c r="AV80" s="263"/>
      <c r="AW80" s="263"/>
      <c r="AX80" s="263"/>
      <c r="AY80" s="263"/>
      <c r="AZ80" s="263"/>
      <c r="BA80" s="263"/>
      <c r="BB80" s="263"/>
      <c r="BC80" s="263"/>
      <c r="BD80" s="263"/>
      <c r="BE80" s="262"/>
      <c r="BF80" s="263"/>
      <c r="BG80" s="263"/>
      <c r="BH80" s="263"/>
      <c r="BI80" s="262"/>
      <c r="BJ80" s="262"/>
      <c r="BK80" s="264"/>
      <c r="BL80" s="265"/>
    </row>
    <row r="81" spans="1:64" s="81" customFormat="1" ht="35.1" customHeight="1">
      <c r="A81" s="78"/>
      <c r="B81" s="268"/>
      <c r="C81" s="256" t="s">
        <v>1020</v>
      </c>
      <c r="D81" s="257" t="s">
        <v>766</v>
      </c>
      <c r="E81" s="318"/>
      <c r="F81" s="262"/>
      <c r="G81" s="318"/>
      <c r="H81" s="262"/>
      <c r="I81" s="262"/>
      <c r="J81" s="262"/>
      <c r="K81" s="262"/>
      <c r="L81" s="263"/>
      <c r="M81" s="263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263"/>
      <c r="AE81" s="263"/>
      <c r="AF81" s="263"/>
      <c r="AG81" s="263"/>
      <c r="AH81" s="263"/>
      <c r="AI81" s="263"/>
      <c r="AJ81" s="263"/>
      <c r="AK81" s="263"/>
      <c r="AL81" s="263"/>
      <c r="AM81" s="263"/>
      <c r="AN81" s="263"/>
      <c r="AO81" s="263"/>
      <c r="AP81" s="263"/>
      <c r="AQ81" s="263"/>
      <c r="AR81" s="263"/>
      <c r="AS81" s="263"/>
      <c r="AT81" s="263"/>
      <c r="AU81" s="263"/>
      <c r="AV81" s="263"/>
      <c r="AW81" s="263"/>
      <c r="AX81" s="263"/>
      <c r="AY81" s="263"/>
      <c r="AZ81" s="263"/>
      <c r="BA81" s="263"/>
      <c r="BB81" s="263"/>
      <c r="BC81" s="263"/>
      <c r="BD81" s="263"/>
      <c r="BE81" s="262"/>
      <c r="BF81" s="263"/>
      <c r="BG81" s="263"/>
      <c r="BH81" s="263"/>
      <c r="BI81" s="262"/>
      <c r="BJ81" s="262"/>
      <c r="BK81" s="264"/>
      <c r="BL81" s="265"/>
    </row>
    <row r="82" spans="1:64" s="81" customFormat="1" ht="35.1" customHeight="1">
      <c r="A82" s="78"/>
      <c r="B82" s="268" t="s">
        <v>654</v>
      </c>
      <c r="C82" s="256"/>
      <c r="D82" s="257"/>
      <c r="E82" s="318"/>
      <c r="F82" s="262"/>
      <c r="G82" s="318"/>
      <c r="H82" s="262"/>
      <c r="I82" s="262"/>
      <c r="J82" s="262"/>
      <c r="K82" s="262"/>
      <c r="L82" s="263"/>
      <c r="M82" s="263"/>
      <c r="N82" s="263"/>
      <c r="O82" s="263"/>
      <c r="P82" s="263"/>
      <c r="Q82" s="263"/>
      <c r="R82" s="263"/>
      <c r="S82" s="263"/>
      <c r="T82" s="263"/>
      <c r="U82" s="263"/>
      <c r="V82" s="263"/>
      <c r="W82" s="263"/>
      <c r="X82" s="263"/>
      <c r="Y82" s="263"/>
      <c r="Z82" s="263"/>
      <c r="AA82" s="263"/>
      <c r="AB82" s="263"/>
      <c r="AC82" s="263"/>
      <c r="AD82" s="263"/>
      <c r="AE82" s="263"/>
      <c r="AF82" s="263"/>
      <c r="AG82" s="263"/>
      <c r="AH82" s="263"/>
      <c r="AI82" s="263"/>
      <c r="AJ82" s="263"/>
      <c r="AK82" s="263"/>
      <c r="AL82" s="263"/>
      <c r="AM82" s="263"/>
      <c r="AN82" s="263"/>
      <c r="AO82" s="263"/>
      <c r="AP82" s="263"/>
      <c r="AQ82" s="263"/>
      <c r="AR82" s="263"/>
      <c r="AS82" s="263"/>
      <c r="AT82" s="263"/>
      <c r="AU82" s="263"/>
      <c r="AV82" s="263"/>
      <c r="AW82" s="263"/>
      <c r="AX82" s="263"/>
      <c r="AY82" s="263"/>
      <c r="AZ82" s="263"/>
      <c r="BA82" s="263"/>
      <c r="BB82" s="263"/>
      <c r="BC82" s="263"/>
      <c r="BD82" s="263"/>
      <c r="BE82" s="262"/>
      <c r="BF82" s="263"/>
      <c r="BG82" s="263"/>
      <c r="BH82" s="263"/>
      <c r="BI82" s="262"/>
      <c r="BJ82" s="262"/>
      <c r="BK82" s="264"/>
      <c r="BL82" s="265"/>
    </row>
    <row r="83" spans="1:64" s="81" customFormat="1" ht="35.1" customHeight="1">
      <c r="A83" s="78">
        <f>A62+1</f>
        <v>26</v>
      </c>
      <c r="B83" s="255" t="s">
        <v>746</v>
      </c>
      <c r="C83" s="256"/>
      <c r="D83" s="257"/>
      <c r="E83" s="318"/>
      <c r="F83" s="262"/>
      <c r="G83" s="318"/>
      <c r="H83" s="262"/>
      <c r="I83" s="262"/>
      <c r="J83" s="262"/>
      <c r="K83" s="262"/>
      <c r="L83" s="263"/>
      <c r="M83" s="263"/>
      <c r="N83" s="263"/>
      <c r="O83" s="263"/>
      <c r="P83" s="263"/>
      <c r="Q83" s="263"/>
      <c r="R83" s="263"/>
      <c r="S83" s="263"/>
      <c r="T83" s="263"/>
      <c r="U83" s="263"/>
      <c r="V83" s="263"/>
      <c r="W83" s="263"/>
      <c r="X83" s="263"/>
      <c r="Y83" s="263"/>
      <c r="Z83" s="263"/>
      <c r="AA83" s="263"/>
      <c r="AB83" s="263"/>
      <c r="AC83" s="263"/>
      <c r="AD83" s="263"/>
      <c r="AE83" s="263"/>
      <c r="AF83" s="263"/>
      <c r="AG83" s="263"/>
      <c r="AH83" s="263"/>
      <c r="AI83" s="263"/>
      <c r="AJ83" s="263"/>
      <c r="AK83" s="263"/>
      <c r="AL83" s="263"/>
      <c r="AM83" s="263"/>
      <c r="AN83" s="263"/>
      <c r="AO83" s="263"/>
      <c r="AP83" s="263"/>
      <c r="AQ83" s="263"/>
      <c r="AR83" s="263"/>
      <c r="AS83" s="263"/>
      <c r="AT83" s="263"/>
      <c r="AU83" s="263"/>
      <c r="AV83" s="263"/>
      <c r="AW83" s="263"/>
      <c r="AX83" s="263"/>
      <c r="AY83" s="263"/>
      <c r="AZ83" s="263"/>
      <c r="BA83" s="263"/>
      <c r="BB83" s="263"/>
      <c r="BC83" s="263"/>
      <c r="BD83" s="263"/>
      <c r="BE83" s="262"/>
      <c r="BF83" s="263"/>
      <c r="BG83" s="263"/>
      <c r="BH83" s="263"/>
      <c r="BI83" s="262"/>
      <c r="BJ83" s="262"/>
      <c r="BK83" s="264"/>
      <c r="BL83" s="265"/>
    </row>
    <row r="84" spans="1:64" s="81" customFormat="1" ht="35.1" customHeight="1">
      <c r="A84" s="78"/>
      <c r="B84" s="268" t="s">
        <v>748</v>
      </c>
      <c r="C84" s="256" t="s">
        <v>742</v>
      </c>
      <c r="D84" s="257" t="s">
        <v>747</v>
      </c>
      <c r="E84" s="318"/>
      <c r="F84" s="262"/>
      <c r="G84" s="318"/>
      <c r="H84" s="262"/>
      <c r="I84" s="262"/>
      <c r="J84" s="262"/>
      <c r="K84" s="262"/>
      <c r="L84" s="263"/>
      <c r="M84" s="263"/>
      <c r="N84" s="263"/>
      <c r="O84" s="263"/>
      <c r="P84" s="263"/>
      <c r="Q84" s="263"/>
      <c r="R84" s="263"/>
      <c r="S84" s="263"/>
      <c r="T84" s="263"/>
      <c r="U84" s="263"/>
      <c r="V84" s="263"/>
      <c r="W84" s="263"/>
      <c r="X84" s="263"/>
      <c r="Y84" s="263"/>
      <c r="Z84" s="263"/>
      <c r="AA84" s="263"/>
      <c r="AB84" s="263"/>
      <c r="AC84" s="263"/>
      <c r="AD84" s="263"/>
      <c r="AE84" s="263"/>
      <c r="AF84" s="263"/>
      <c r="AG84" s="263"/>
      <c r="AH84" s="263"/>
      <c r="AI84" s="263"/>
      <c r="AJ84" s="263"/>
      <c r="AK84" s="263"/>
      <c r="AL84" s="263"/>
      <c r="AM84" s="263"/>
      <c r="AN84" s="263"/>
      <c r="AO84" s="263"/>
      <c r="AP84" s="263"/>
      <c r="AQ84" s="263"/>
      <c r="AR84" s="263"/>
      <c r="AS84" s="263"/>
      <c r="AT84" s="263"/>
      <c r="AU84" s="263"/>
      <c r="AV84" s="263"/>
      <c r="AW84" s="263"/>
      <c r="AX84" s="263"/>
      <c r="AY84" s="263"/>
      <c r="AZ84" s="263"/>
      <c r="BA84" s="263"/>
      <c r="BB84" s="263"/>
      <c r="BC84" s="263"/>
      <c r="BD84" s="263"/>
      <c r="BE84" s="262"/>
      <c r="BF84" s="263"/>
      <c r="BG84" s="263"/>
      <c r="BH84" s="263"/>
      <c r="BI84" s="262"/>
      <c r="BJ84" s="262"/>
      <c r="BK84" s="264"/>
      <c r="BL84" s="265"/>
    </row>
    <row r="85" spans="1:64" s="81" customFormat="1" ht="35.1" customHeight="1">
      <c r="A85" s="78">
        <f>A83+1</f>
        <v>27</v>
      </c>
      <c r="B85" s="255" t="s">
        <v>518</v>
      </c>
      <c r="C85" s="256"/>
      <c r="D85" s="257"/>
      <c r="E85" s="318"/>
      <c r="F85" s="262"/>
      <c r="G85" s="318"/>
      <c r="H85" s="262"/>
      <c r="I85" s="262"/>
      <c r="J85" s="262"/>
      <c r="K85" s="262"/>
      <c r="L85" s="263"/>
      <c r="M85" s="263"/>
      <c r="N85" s="263"/>
      <c r="O85" s="263"/>
      <c r="P85" s="263"/>
      <c r="Q85" s="263"/>
      <c r="R85" s="263"/>
      <c r="S85" s="263"/>
      <c r="T85" s="263"/>
      <c r="U85" s="263"/>
      <c r="V85" s="263"/>
      <c r="W85" s="263"/>
      <c r="X85" s="263"/>
      <c r="Y85" s="263"/>
      <c r="Z85" s="263"/>
      <c r="AA85" s="263"/>
      <c r="AB85" s="263"/>
      <c r="AC85" s="263"/>
      <c r="AD85" s="263"/>
      <c r="AE85" s="263"/>
      <c r="AF85" s="263"/>
      <c r="AG85" s="263"/>
      <c r="AH85" s="263"/>
      <c r="AI85" s="263"/>
      <c r="AJ85" s="263"/>
      <c r="AK85" s="263"/>
      <c r="AL85" s="263"/>
      <c r="AM85" s="263"/>
      <c r="AN85" s="263"/>
      <c r="AO85" s="263"/>
      <c r="AP85" s="263"/>
      <c r="AQ85" s="263"/>
      <c r="AR85" s="263"/>
      <c r="AS85" s="263"/>
      <c r="AT85" s="263"/>
      <c r="AU85" s="263"/>
      <c r="AV85" s="263"/>
      <c r="AW85" s="263"/>
      <c r="AX85" s="263"/>
      <c r="AY85" s="263"/>
      <c r="AZ85" s="263"/>
      <c r="BA85" s="263"/>
      <c r="BB85" s="263"/>
      <c r="BC85" s="263"/>
      <c r="BD85" s="263"/>
      <c r="BE85" s="262"/>
      <c r="BF85" s="263"/>
      <c r="BG85" s="263"/>
      <c r="BH85" s="263"/>
      <c r="BI85" s="262"/>
      <c r="BJ85" s="262"/>
      <c r="BK85" s="264"/>
      <c r="BL85" s="265"/>
    </row>
    <row r="86" spans="1:64" s="81" customFormat="1" ht="35.1" customHeight="1">
      <c r="A86" s="78">
        <f>A85+1</f>
        <v>28</v>
      </c>
      <c r="B86" s="255" t="s">
        <v>519</v>
      </c>
      <c r="C86" s="256"/>
      <c r="D86" s="257"/>
      <c r="E86" s="318"/>
      <c r="F86" s="262"/>
      <c r="G86" s="318"/>
      <c r="H86" s="262"/>
      <c r="I86" s="262"/>
      <c r="J86" s="262"/>
      <c r="K86" s="262"/>
      <c r="L86" s="263"/>
      <c r="M86" s="263"/>
      <c r="N86" s="263"/>
      <c r="O86" s="263"/>
      <c r="P86" s="263"/>
      <c r="Q86" s="263"/>
      <c r="R86" s="263"/>
      <c r="S86" s="263"/>
      <c r="T86" s="263"/>
      <c r="U86" s="263"/>
      <c r="V86" s="263"/>
      <c r="W86" s="263"/>
      <c r="X86" s="263"/>
      <c r="Y86" s="263"/>
      <c r="Z86" s="263"/>
      <c r="AA86" s="263"/>
      <c r="AB86" s="263"/>
      <c r="AC86" s="263"/>
      <c r="AD86" s="263"/>
      <c r="AE86" s="263"/>
      <c r="AF86" s="263"/>
      <c r="AG86" s="263"/>
      <c r="AH86" s="263"/>
      <c r="AI86" s="263"/>
      <c r="AJ86" s="263"/>
      <c r="AK86" s="263"/>
      <c r="AL86" s="263"/>
      <c r="AM86" s="263"/>
      <c r="AN86" s="263"/>
      <c r="AO86" s="263"/>
      <c r="AP86" s="263"/>
      <c r="AQ86" s="263"/>
      <c r="AR86" s="263"/>
      <c r="AS86" s="263"/>
      <c r="AT86" s="263"/>
      <c r="AU86" s="263"/>
      <c r="AV86" s="263"/>
      <c r="AW86" s="263"/>
      <c r="AX86" s="263"/>
      <c r="AY86" s="263"/>
      <c r="AZ86" s="263"/>
      <c r="BA86" s="263"/>
      <c r="BB86" s="263"/>
      <c r="BC86" s="263"/>
      <c r="BD86" s="263"/>
      <c r="BE86" s="262"/>
      <c r="BF86" s="263"/>
      <c r="BG86" s="263"/>
      <c r="BH86" s="263"/>
      <c r="BI86" s="262"/>
      <c r="BJ86" s="262"/>
      <c r="BK86" s="264"/>
      <c r="BL86" s="265"/>
    </row>
    <row r="87" spans="1:64" s="81" customFormat="1" ht="35.1" customHeight="1">
      <c r="A87" s="78">
        <f>A86+1</f>
        <v>29</v>
      </c>
      <c r="B87" s="255" t="s">
        <v>520</v>
      </c>
      <c r="C87" s="256"/>
      <c r="D87" s="257"/>
      <c r="E87" s="318"/>
      <c r="F87" s="262"/>
      <c r="G87" s="318"/>
      <c r="H87" s="262"/>
      <c r="I87" s="262"/>
      <c r="J87" s="262"/>
      <c r="K87" s="262"/>
      <c r="L87" s="263"/>
      <c r="M87" s="263"/>
      <c r="N87" s="263"/>
      <c r="O87" s="263"/>
      <c r="P87" s="263"/>
      <c r="Q87" s="263"/>
      <c r="R87" s="263"/>
      <c r="S87" s="263"/>
      <c r="T87" s="263"/>
      <c r="U87" s="263"/>
      <c r="V87" s="263"/>
      <c r="W87" s="263"/>
      <c r="X87" s="263"/>
      <c r="Y87" s="263"/>
      <c r="Z87" s="263"/>
      <c r="AA87" s="263"/>
      <c r="AB87" s="263"/>
      <c r="AC87" s="263"/>
      <c r="AD87" s="263"/>
      <c r="AE87" s="263"/>
      <c r="AF87" s="263"/>
      <c r="AG87" s="263"/>
      <c r="AH87" s="263"/>
      <c r="AI87" s="263"/>
      <c r="AJ87" s="263"/>
      <c r="AK87" s="263"/>
      <c r="AL87" s="263"/>
      <c r="AM87" s="263"/>
      <c r="AN87" s="263"/>
      <c r="AO87" s="263"/>
      <c r="AP87" s="263"/>
      <c r="AQ87" s="263"/>
      <c r="AR87" s="263"/>
      <c r="AS87" s="263"/>
      <c r="AT87" s="263"/>
      <c r="AU87" s="263"/>
      <c r="AV87" s="263"/>
      <c r="AW87" s="263"/>
      <c r="AX87" s="263"/>
      <c r="AY87" s="263"/>
      <c r="AZ87" s="263"/>
      <c r="BA87" s="263"/>
      <c r="BB87" s="263"/>
      <c r="BC87" s="263"/>
      <c r="BD87" s="263"/>
      <c r="BE87" s="262"/>
      <c r="BF87" s="263"/>
      <c r="BG87" s="263"/>
      <c r="BH87" s="263"/>
      <c r="BI87" s="262"/>
      <c r="BJ87" s="262"/>
      <c r="BK87" s="264"/>
      <c r="BL87" s="265"/>
    </row>
    <row r="88" spans="1:64" s="81" customFormat="1" ht="35.1" customHeight="1">
      <c r="A88" s="78"/>
      <c r="B88" s="268" t="s">
        <v>655</v>
      </c>
      <c r="C88" s="256"/>
      <c r="D88" s="257"/>
      <c r="E88" s="318"/>
      <c r="F88" s="262"/>
      <c r="G88" s="318"/>
      <c r="H88" s="262"/>
      <c r="I88" s="262"/>
      <c r="J88" s="262"/>
      <c r="K88" s="262"/>
      <c r="L88" s="263"/>
      <c r="M88" s="263"/>
      <c r="N88" s="263"/>
      <c r="O88" s="263"/>
      <c r="P88" s="263"/>
      <c r="Q88" s="263"/>
      <c r="R88" s="263"/>
      <c r="S88" s="263"/>
      <c r="T88" s="263"/>
      <c r="U88" s="263"/>
      <c r="V88" s="263"/>
      <c r="W88" s="263"/>
      <c r="X88" s="263"/>
      <c r="Y88" s="263"/>
      <c r="Z88" s="263"/>
      <c r="AA88" s="263"/>
      <c r="AB88" s="263"/>
      <c r="AC88" s="263"/>
      <c r="AD88" s="263"/>
      <c r="AE88" s="263"/>
      <c r="AF88" s="263"/>
      <c r="AG88" s="263"/>
      <c r="AH88" s="263"/>
      <c r="AI88" s="263"/>
      <c r="AJ88" s="263"/>
      <c r="AK88" s="263"/>
      <c r="AL88" s="263"/>
      <c r="AM88" s="263"/>
      <c r="AN88" s="263"/>
      <c r="AO88" s="263"/>
      <c r="AP88" s="263"/>
      <c r="AQ88" s="263"/>
      <c r="AR88" s="263"/>
      <c r="AS88" s="263"/>
      <c r="AT88" s="263"/>
      <c r="AU88" s="263"/>
      <c r="AV88" s="263"/>
      <c r="AW88" s="263"/>
      <c r="AX88" s="263"/>
      <c r="AY88" s="263"/>
      <c r="AZ88" s="263"/>
      <c r="BA88" s="263"/>
      <c r="BB88" s="263"/>
      <c r="BC88" s="263"/>
      <c r="BD88" s="263"/>
      <c r="BE88" s="262"/>
      <c r="BF88" s="263"/>
      <c r="BG88" s="263"/>
      <c r="BH88" s="263"/>
      <c r="BI88" s="262"/>
      <c r="BJ88" s="262"/>
      <c r="BK88" s="264"/>
      <c r="BL88" s="265"/>
    </row>
    <row r="89" spans="1:64" s="81" customFormat="1" ht="35.1" customHeight="1">
      <c r="A89" s="78"/>
      <c r="B89" s="268" t="s">
        <v>656</v>
      </c>
      <c r="C89" s="256"/>
      <c r="D89" s="257"/>
      <c r="E89" s="318"/>
      <c r="F89" s="262"/>
      <c r="G89" s="318"/>
      <c r="H89" s="262"/>
      <c r="I89" s="262"/>
      <c r="J89" s="262"/>
      <c r="K89" s="262"/>
      <c r="L89" s="263"/>
      <c r="M89" s="263"/>
      <c r="N89" s="263"/>
      <c r="O89" s="263"/>
      <c r="P89" s="263"/>
      <c r="Q89" s="263"/>
      <c r="R89" s="263"/>
      <c r="S89" s="263"/>
      <c r="T89" s="263"/>
      <c r="U89" s="263"/>
      <c r="V89" s="263"/>
      <c r="W89" s="263"/>
      <c r="X89" s="263"/>
      <c r="Y89" s="263"/>
      <c r="Z89" s="263"/>
      <c r="AA89" s="263"/>
      <c r="AB89" s="263"/>
      <c r="AC89" s="263"/>
      <c r="AD89" s="263"/>
      <c r="AE89" s="263"/>
      <c r="AF89" s="263"/>
      <c r="AG89" s="263"/>
      <c r="AH89" s="263"/>
      <c r="AI89" s="263"/>
      <c r="AJ89" s="263"/>
      <c r="AK89" s="263"/>
      <c r="AL89" s="263"/>
      <c r="AM89" s="263"/>
      <c r="AN89" s="263"/>
      <c r="AO89" s="263"/>
      <c r="AP89" s="263"/>
      <c r="AQ89" s="263"/>
      <c r="AR89" s="263"/>
      <c r="AS89" s="263"/>
      <c r="AT89" s="263"/>
      <c r="AU89" s="263"/>
      <c r="AV89" s="263"/>
      <c r="AW89" s="263"/>
      <c r="AX89" s="263"/>
      <c r="AY89" s="263"/>
      <c r="AZ89" s="263"/>
      <c r="BA89" s="263"/>
      <c r="BB89" s="263"/>
      <c r="BC89" s="263"/>
      <c r="BD89" s="263"/>
      <c r="BE89" s="262"/>
      <c r="BF89" s="263"/>
      <c r="BG89" s="263"/>
      <c r="BH89" s="263"/>
      <c r="BI89" s="262"/>
      <c r="BJ89" s="262"/>
      <c r="BK89" s="264"/>
      <c r="BL89" s="265"/>
    </row>
    <row r="90" spans="1:64" s="81" customFormat="1" ht="35.1" customHeight="1">
      <c r="A90" s="78"/>
      <c r="B90" s="268" t="s">
        <v>657</v>
      </c>
      <c r="C90" s="256"/>
      <c r="D90" s="257"/>
      <c r="E90" s="318"/>
      <c r="F90" s="262"/>
      <c r="G90" s="318"/>
      <c r="H90" s="262"/>
      <c r="I90" s="262"/>
      <c r="J90" s="262"/>
      <c r="K90" s="262"/>
      <c r="L90" s="263"/>
      <c r="M90" s="263"/>
      <c r="N90" s="263"/>
      <c r="O90" s="263"/>
      <c r="P90" s="263"/>
      <c r="Q90" s="263"/>
      <c r="R90" s="263"/>
      <c r="S90" s="263"/>
      <c r="T90" s="263"/>
      <c r="U90" s="263"/>
      <c r="V90" s="263"/>
      <c r="W90" s="263"/>
      <c r="X90" s="263"/>
      <c r="Y90" s="263"/>
      <c r="Z90" s="263"/>
      <c r="AA90" s="263"/>
      <c r="AB90" s="263"/>
      <c r="AC90" s="263"/>
      <c r="AD90" s="263"/>
      <c r="AE90" s="263"/>
      <c r="AF90" s="263"/>
      <c r="AG90" s="263"/>
      <c r="AH90" s="263"/>
      <c r="AI90" s="263"/>
      <c r="AJ90" s="263"/>
      <c r="AK90" s="263"/>
      <c r="AL90" s="263"/>
      <c r="AM90" s="263"/>
      <c r="AN90" s="263"/>
      <c r="AO90" s="263"/>
      <c r="AP90" s="263"/>
      <c r="AQ90" s="263"/>
      <c r="AR90" s="263"/>
      <c r="AS90" s="263"/>
      <c r="AT90" s="263"/>
      <c r="AU90" s="263"/>
      <c r="AV90" s="263"/>
      <c r="AW90" s="263"/>
      <c r="AX90" s="263"/>
      <c r="AY90" s="263"/>
      <c r="AZ90" s="263"/>
      <c r="BA90" s="263"/>
      <c r="BB90" s="263"/>
      <c r="BC90" s="263"/>
      <c r="BD90" s="263"/>
      <c r="BE90" s="262"/>
      <c r="BF90" s="263"/>
      <c r="BG90" s="263"/>
      <c r="BH90" s="263"/>
      <c r="BI90" s="262"/>
      <c r="BJ90" s="262"/>
      <c r="BK90" s="264"/>
      <c r="BL90" s="265"/>
    </row>
    <row r="91" spans="1:64" s="81" customFormat="1" ht="35.1" customHeight="1">
      <c r="A91" s="78"/>
      <c r="B91" s="268" t="s">
        <v>658</v>
      </c>
      <c r="C91" s="256"/>
      <c r="D91" s="257"/>
      <c r="E91" s="318"/>
      <c r="F91" s="262"/>
      <c r="G91" s="318"/>
      <c r="H91" s="262"/>
      <c r="I91" s="262"/>
      <c r="J91" s="262"/>
      <c r="K91" s="262"/>
      <c r="L91" s="263"/>
      <c r="M91" s="263"/>
      <c r="N91" s="263"/>
      <c r="O91" s="263"/>
      <c r="P91" s="263"/>
      <c r="Q91" s="263"/>
      <c r="R91" s="263"/>
      <c r="S91" s="263"/>
      <c r="T91" s="263"/>
      <c r="U91" s="263"/>
      <c r="V91" s="263"/>
      <c r="W91" s="263"/>
      <c r="X91" s="263"/>
      <c r="Y91" s="263"/>
      <c r="Z91" s="263"/>
      <c r="AA91" s="263"/>
      <c r="AB91" s="263"/>
      <c r="AC91" s="263"/>
      <c r="AD91" s="263"/>
      <c r="AE91" s="263"/>
      <c r="AF91" s="263"/>
      <c r="AG91" s="263"/>
      <c r="AH91" s="263"/>
      <c r="AI91" s="263"/>
      <c r="AJ91" s="263"/>
      <c r="AK91" s="263"/>
      <c r="AL91" s="263"/>
      <c r="AM91" s="263"/>
      <c r="AN91" s="263"/>
      <c r="AO91" s="263"/>
      <c r="AP91" s="263"/>
      <c r="AQ91" s="263"/>
      <c r="AR91" s="263"/>
      <c r="AS91" s="263"/>
      <c r="AT91" s="263"/>
      <c r="AU91" s="263"/>
      <c r="AV91" s="263"/>
      <c r="AW91" s="263"/>
      <c r="AX91" s="263"/>
      <c r="AY91" s="263"/>
      <c r="AZ91" s="263"/>
      <c r="BA91" s="263"/>
      <c r="BB91" s="263"/>
      <c r="BC91" s="263"/>
      <c r="BD91" s="263"/>
      <c r="BE91" s="262"/>
      <c r="BF91" s="263"/>
      <c r="BG91" s="263"/>
      <c r="BH91" s="263"/>
      <c r="BI91" s="262"/>
      <c r="BJ91" s="262"/>
      <c r="BK91" s="264"/>
      <c r="BL91" s="265"/>
    </row>
    <row r="92" spans="1:64" s="81" customFormat="1" ht="35.1" customHeight="1">
      <c r="A92" s="78"/>
      <c r="B92" s="268" t="s">
        <v>659</v>
      </c>
      <c r="C92" s="256"/>
      <c r="D92" s="257"/>
      <c r="E92" s="318"/>
      <c r="F92" s="262"/>
      <c r="G92" s="318"/>
      <c r="H92" s="262"/>
      <c r="I92" s="262"/>
      <c r="J92" s="262"/>
      <c r="K92" s="262"/>
      <c r="L92" s="263"/>
      <c r="M92" s="263"/>
      <c r="N92" s="263"/>
      <c r="O92" s="263"/>
      <c r="P92" s="263"/>
      <c r="Q92" s="263"/>
      <c r="R92" s="263"/>
      <c r="S92" s="263"/>
      <c r="T92" s="263"/>
      <c r="U92" s="263"/>
      <c r="V92" s="263"/>
      <c r="W92" s="263"/>
      <c r="X92" s="263"/>
      <c r="Y92" s="263"/>
      <c r="Z92" s="263"/>
      <c r="AA92" s="263"/>
      <c r="AB92" s="263"/>
      <c r="AC92" s="263"/>
      <c r="AD92" s="263"/>
      <c r="AE92" s="263"/>
      <c r="AF92" s="263"/>
      <c r="AG92" s="263"/>
      <c r="AH92" s="263"/>
      <c r="AI92" s="263"/>
      <c r="AJ92" s="263"/>
      <c r="AK92" s="263"/>
      <c r="AL92" s="263"/>
      <c r="AM92" s="263"/>
      <c r="AN92" s="263"/>
      <c r="AO92" s="263"/>
      <c r="AP92" s="263"/>
      <c r="AQ92" s="263"/>
      <c r="AR92" s="263"/>
      <c r="AS92" s="263"/>
      <c r="AT92" s="263"/>
      <c r="AU92" s="263"/>
      <c r="AV92" s="263"/>
      <c r="AW92" s="263"/>
      <c r="AX92" s="263"/>
      <c r="AY92" s="263"/>
      <c r="AZ92" s="263"/>
      <c r="BA92" s="263"/>
      <c r="BB92" s="263"/>
      <c r="BC92" s="263"/>
      <c r="BD92" s="263"/>
      <c r="BE92" s="262"/>
      <c r="BF92" s="263"/>
      <c r="BG92" s="263"/>
      <c r="BH92" s="263"/>
      <c r="BI92" s="262"/>
      <c r="BJ92" s="262"/>
      <c r="BK92" s="264"/>
      <c r="BL92" s="265"/>
    </row>
    <row r="93" spans="1:64" s="81" customFormat="1" ht="35.1" customHeight="1">
      <c r="A93" s="78">
        <f>A87+1</f>
        <v>30</v>
      </c>
      <c r="B93" s="255" t="s">
        <v>749</v>
      </c>
      <c r="C93" s="256"/>
      <c r="D93" s="257"/>
      <c r="E93" s="318"/>
      <c r="F93" s="262"/>
      <c r="G93" s="318"/>
      <c r="H93" s="262"/>
      <c r="I93" s="262"/>
      <c r="J93" s="262"/>
      <c r="K93" s="262"/>
      <c r="L93" s="263"/>
      <c r="M93" s="263"/>
      <c r="N93" s="263"/>
      <c r="O93" s="263"/>
      <c r="P93" s="263"/>
      <c r="Q93" s="263"/>
      <c r="R93" s="263"/>
      <c r="S93" s="263"/>
      <c r="T93" s="263"/>
      <c r="U93" s="263"/>
      <c r="V93" s="263"/>
      <c r="W93" s="263"/>
      <c r="X93" s="263"/>
      <c r="Y93" s="263"/>
      <c r="Z93" s="263"/>
      <c r="AA93" s="263"/>
      <c r="AB93" s="263"/>
      <c r="AC93" s="263"/>
      <c r="AD93" s="263"/>
      <c r="AE93" s="263"/>
      <c r="AF93" s="263"/>
      <c r="AG93" s="263"/>
      <c r="AH93" s="263"/>
      <c r="AI93" s="263"/>
      <c r="AJ93" s="263"/>
      <c r="AK93" s="263"/>
      <c r="AL93" s="263"/>
      <c r="AM93" s="263"/>
      <c r="AN93" s="263"/>
      <c r="AO93" s="263"/>
      <c r="AP93" s="263"/>
      <c r="AQ93" s="263"/>
      <c r="AR93" s="263"/>
      <c r="AS93" s="263"/>
      <c r="AT93" s="263"/>
      <c r="AU93" s="263"/>
      <c r="AV93" s="263"/>
      <c r="AW93" s="263"/>
      <c r="AX93" s="263"/>
      <c r="AY93" s="263"/>
      <c r="AZ93" s="263"/>
      <c r="BA93" s="263"/>
      <c r="BB93" s="263"/>
      <c r="BC93" s="263"/>
      <c r="BD93" s="263"/>
      <c r="BE93" s="262"/>
      <c r="BF93" s="263"/>
      <c r="BG93" s="263"/>
      <c r="BH93" s="263"/>
      <c r="BI93" s="262"/>
      <c r="BJ93" s="262"/>
      <c r="BK93" s="264"/>
      <c r="BL93" s="265"/>
    </row>
    <row r="94" spans="1:64" s="81" customFormat="1" ht="35.1" customHeight="1">
      <c r="A94" s="78"/>
      <c r="B94" s="268" t="s">
        <v>749</v>
      </c>
      <c r="C94" s="256" t="s">
        <v>742</v>
      </c>
      <c r="D94" s="257" t="s">
        <v>521</v>
      </c>
      <c r="E94" s="318"/>
      <c r="F94" s="262"/>
      <c r="G94" s="318"/>
      <c r="H94" s="262"/>
      <c r="I94" s="262"/>
      <c r="J94" s="262"/>
      <c r="K94" s="262"/>
      <c r="L94" s="263"/>
      <c r="M94" s="263"/>
      <c r="N94" s="263"/>
      <c r="O94" s="263"/>
      <c r="P94" s="263"/>
      <c r="Q94" s="263"/>
      <c r="R94" s="263"/>
      <c r="S94" s="263"/>
      <c r="T94" s="263"/>
      <c r="U94" s="263"/>
      <c r="V94" s="263"/>
      <c r="W94" s="263"/>
      <c r="X94" s="263"/>
      <c r="Y94" s="263"/>
      <c r="Z94" s="263"/>
      <c r="AA94" s="263"/>
      <c r="AB94" s="263"/>
      <c r="AC94" s="263"/>
      <c r="AD94" s="263"/>
      <c r="AE94" s="263"/>
      <c r="AF94" s="263"/>
      <c r="AG94" s="263"/>
      <c r="AH94" s="263"/>
      <c r="AI94" s="263"/>
      <c r="AJ94" s="263"/>
      <c r="AK94" s="263"/>
      <c r="AL94" s="263"/>
      <c r="AM94" s="263"/>
      <c r="AN94" s="263"/>
      <c r="AO94" s="263"/>
      <c r="AP94" s="263"/>
      <c r="AQ94" s="263"/>
      <c r="AR94" s="263"/>
      <c r="AS94" s="263"/>
      <c r="AT94" s="263"/>
      <c r="AU94" s="263"/>
      <c r="AV94" s="263"/>
      <c r="AW94" s="263"/>
      <c r="AX94" s="263"/>
      <c r="AY94" s="263"/>
      <c r="AZ94" s="263"/>
      <c r="BA94" s="263"/>
      <c r="BB94" s="263"/>
      <c r="BC94" s="263"/>
      <c r="BD94" s="263"/>
      <c r="BE94" s="262"/>
      <c r="BF94" s="263"/>
      <c r="BG94" s="263"/>
      <c r="BH94" s="263"/>
      <c r="BI94" s="262"/>
      <c r="BJ94" s="262"/>
      <c r="BK94" s="264"/>
      <c r="BL94" s="265"/>
    </row>
    <row r="95" spans="1:64" s="81" customFormat="1" ht="35.1" customHeight="1">
      <c r="A95" s="78">
        <f>A93+1</f>
        <v>31</v>
      </c>
      <c r="B95" s="255" t="s">
        <v>751</v>
      </c>
      <c r="C95" s="256"/>
      <c r="D95" s="257"/>
      <c r="E95" s="318"/>
      <c r="F95" s="262"/>
      <c r="G95" s="318"/>
      <c r="H95" s="262"/>
      <c r="I95" s="262"/>
      <c r="J95" s="262"/>
      <c r="K95" s="262"/>
      <c r="L95" s="263"/>
      <c r="M95" s="263"/>
      <c r="N95" s="263"/>
      <c r="O95" s="263"/>
      <c r="P95" s="263"/>
      <c r="Q95" s="263"/>
      <c r="R95" s="263"/>
      <c r="S95" s="263"/>
      <c r="T95" s="263"/>
      <c r="U95" s="263"/>
      <c r="V95" s="263"/>
      <c r="W95" s="263"/>
      <c r="X95" s="263"/>
      <c r="Y95" s="263"/>
      <c r="Z95" s="263"/>
      <c r="AA95" s="263"/>
      <c r="AB95" s="263"/>
      <c r="AC95" s="263"/>
      <c r="AD95" s="263"/>
      <c r="AE95" s="263"/>
      <c r="AF95" s="263"/>
      <c r="AG95" s="263"/>
      <c r="AH95" s="263"/>
      <c r="AI95" s="263"/>
      <c r="AJ95" s="263"/>
      <c r="AK95" s="263"/>
      <c r="AL95" s="263"/>
      <c r="AM95" s="263"/>
      <c r="AN95" s="263"/>
      <c r="AO95" s="263"/>
      <c r="AP95" s="263"/>
      <c r="AQ95" s="263"/>
      <c r="AR95" s="263"/>
      <c r="AS95" s="263"/>
      <c r="AT95" s="263"/>
      <c r="AU95" s="263"/>
      <c r="AV95" s="263"/>
      <c r="AW95" s="263"/>
      <c r="AX95" s="263"/>
      <c r="AY95" s="263"/>
      <c r="AZ95" s="263"/>
      <c r="BA95" s="263"/>
      <c r="BB95" s="263"/>
      <c r="BC95" s="263"/>
      <c r="BD95" s="263"/>
      <c r="BE95" s="262"/>
      <c r="BF95" s="263"/>
      <c r="BG95" s="263"/>
      <c r="BH95" s="263"/>
      <c r="BI95" s="262"/>
      <c r="BJ95" s="262"/>
      <c r="BK95" s="264"/>
      <c r="BL95" s="265"/>
    </row>
    <row r="96" spans="1:64" s="81" customFormat="1" ht="35.1" customHeight="1">
      <c r="A96" s="78"/>
      <c r="B96" s="268" t="s">
        <v>751</v>
      </c>
      <c r="C96" s="256" t="s">
        <v>742</v>
      </c>
      <c r="D96" s="257" t="s">
        <v>523</v>
      </c>
      <c r="E96" s="318"/>
      <c r="F96" s="262"/>
      <c r="G96" s="318"/>
      <c r="H96" s="262"/>
      <c r="I96" s="262"/>
      <c r="J96" s="262"/>
      <c r="K96" s="262"/>
      <c r="L96" s="263"/>
      <c r="M96" s="263"/>
      <c r="N96" s="263"/>
      <c r="O96" s="263"/>
      <c r="P96" s="263"/>
      <c r="Q96" s="263"/>
      <c r="R96" s="263"/>
      <c r="S96" s="263"/>
      <c r="T96" s="263"/>
      <c r="U96" s="263"/>
      <c r="V96" s="263"/>
      <c r="W96" s="263"/>
      <c r="X96" s="263"/>
      <c r="Y96" s="263"/>
      <c r="Z96" s="263"/>
      <c r="AA96" s="263"/>
      <c r="AB96" s="263"/>
      <c r="AC96" s="263"/>
      <c r="AD96" s="263"/>
      <c r="AE96" s="263"/>
      <c r="AF96" s="263"/>
      <c r="AG96" s="263"/>
      <c r="AH96" s="263"/>
      <c r="AI96" s="263"/>
      <c r="AJ96" s="263"/>
      <c r="AK96" s="263"/>
      <c r="AL96" s="263"/>
      <c r="AM96" s="263"/>
      <c r="AN96" s="263"/>
      <c r="AO96" s="263"/>
      <c r="AP96" s="263"/>
      <c r="AQ96" s="263"/>
      <c r="AR96" s="263"/>
      <c r="AS96" s="263"/>
      <c r="AT96" s="263"/>
      <c r="AU96" s="263"/>
      <c r="AV96" s="263"/>
      <c r="AW96" s="263"/>
      <c r="AX96" s="263"/>
      <c r="AY96" s="263"/>
      <c r="AZ96" s="263"/>
      <c r="BA96" s="263"/>
      <c r="BB96" s="263"/>
      <c r="BC96" s="263"/>
      <c r="BD96" s="263"/>
      <c r="BE96" s="262"/>
      <c r="BF96" s="263"/>
      <c r="BG96" s="263"/>
      <c r="BH96" s="263"/>
      <c r="BI96" s="262"/>
      <c r="BJ96" s="262"/>
      <c r="BK96" s="264"/>
      <c r="BL96" s="265"/>
    </row>
    <row r="97" spans="1:64" s="81" customFormat="1" ht="35.1" customHeight="1">
      <c r="A97" s="78">
        <f>A95+1</f>
        <v>32</v>
      </c>
      <c r="B97" s="255" t="s">
        <v>750</v>
      </c>
      <c r="C97" s="256"/>
      <c r="D97" s="257"/>
      <c r="E97" s="318"/>
      <c r="F97" s="262"/>
      <c r="G97" s="318"/>
      <c r="H97" s="262"/>
      <c r="I97" s="262"/>
      <c r="J97" s="262"/>
      <c r="K97" s="262"/>
      <c r="L97" s="263"/>
      <c r="M97" s="263"/>
      <c r="N97" s="263"/>
      <c r="O97" s="263"/>
      <c r="P97" s="263"/>
      <c r="Q97" s="263"/>
      <c r="R97" s="263"/>
      <c r="S97" s="263"/>
      <c r="T97" s="263"/>
      <c r="U97" s="263"/>
      <c r="V97" s="263"/>
      <c r="W97" s="263"/>
      <c r="X97" s="263"/>
      <c r="Y97" s="263"/>
      <c r="Z97" s="263"/>
      <c r="AA97" s="263"/>
      <c r="AB97" s="263"/>
      <c r="AC97" s="263"/>
      <c r="AD97" s="263"/>
      <c r="AE97" s="263"/>
      <c r="AF97" s="263"/>
      <c r="AG97" s="263"/>
      <c r="AH97" s="263"/>
      <c r="AI97" s="263"/>
      <c r="AJ97" s="263"/>
      <c r="AK97" s="263"/>
      <c r="AL97" s="263"/>
      <c r="AM97" s="263"/>
      <c r="AN97" s="263"/>
      <c r="AO97" s="263"/>
      <c r="AP97" s="263"/>
      <c r="AQ97" s="263"/>
      <c r="AR97" s="263"/>
      <c r="AS97" s="263"/>
      <c r="AT97" s="263"/>
      <c r="AU97" s="263"/>
      <c r="AV97" s="263"/>
      <c r="AW97" s="263"/>
      <c r="AX97" s="263"/>
      <c r="AY97" s="263"/>
      <c r="AZ97" s="263"/>
      <c r="BA97" s="263"/>
      <c r="BB97" s="263"/>
      <c r="BC97" s="263"/>
      <c r="BD97" s="263"/>
      <c r="BE97" s="262"/>
      <c r="BF97" s="263"/>
      <c r="BG97" s="263"/>
      <c r="BH97" s="263"/>
      <c r="BI97" s="262"/>
      <c r="BJ97" s="262"/>
      <c r="BK97" s="264"/>
      <c r="BL97" s="265"/>
    </row>
    <row r="98" spans="1:64" s="81" customFormat="1" ht="35.1" customHeight="1">
      <c r="A98" s="78"/>
      <c r="B98" s="268" t="s">
        <v>750</v>
      </c>
      <c r="C98" s="256" t="s">
        <v>742</v>
      </c>
      <c r="D98" s="257" t="s">
        <v>525</v>
      </c>
      <c r="E98" s="318"/>
      <c r="F98" s="262"/>
      <c r="G98" s="318"/>
      <c r="H98" s="262"/>
      <c r="I98" s="262"/>
      <c r="J98" s="262"/>
      <c r="K98" s="262"/>
      <c r="L98" s="263"/>
      <c r="M98" s="263"/>
      <c r="N98" s="263"/>
      <c r="O98" s="263"/>
      <c r="P98" s="263"/>
      <c r="Q98" s="263"/>
      <c r="R98" s="263"/>
      <c r="S98" s="263"/>
      <c r="T98" s="263"/>
      <c r="U98" s="263"/>
      <c r="V98" s="263"/>
      <c r="W98" s="263"/>
      <c r="X98" s="263"/>
      <c r="Y98" s="263"/>
      <c r="Z98" s="263"/>
      <c r="AA98" s="263"/>
      <c r="AB98" s="263"/>
      <c r="AC98" s="263"/>
      <c r="AD98" s="263"/>
      <c r="AE98" s="263"/>
      <c r="AF98" s="263"/>
      <c r="AG98" s="263"/>
      <c r="AH98" s="263"/>
      <c r="AI98" s="263"/>
      <c r="AJ98" s="263"/>
      <c r="AK98" s="263"/>
      <c r="AL98" s="263"/>
      <c r="AM98" s="263"/>
      <c r="AN98" s="263"/>
      <c r="AO98" s="263"/>
      <c r="AP98" s="263"/>
      <c r="AQ98" s="263"/>
      <c r="AR98" s="263"/>
      <c r="AS98" s="263"/>
      <c r="AT98" s="263"/>
      <c r="AU98" s="263"/>
      <c r="AV98" s="263"/>
      <c r="AW98" s="263"/>
      <c r="AX98" s="263"/>
      <c r="AY98" s="263"/>
      <c r="AZ98" s="263"/>
      <c r="BA98" s="263"/>
      <c r="BB98" s="263"/>
      <c r="BC98" s="263"/>
      <c r="BD98" s="263"/>
      <c r="BE98" s="262"/>
      <c r="BF98" s="263"/>
      <c r="BG98" s="263"/>
      <c r="BH98" s="263"/>
      <c r="BI98" s="262"/>
      <c r="BJ98" s="262"/>
      <c r="BK98" s="264"/>
      <c r="BL98" s="265"/>
    </row>
    <row r="99" spans="1:64" s="81" customFormat="1" ht="35.1" customHeight="1">
      <c r="A99" s="78">
        <f>A97+1</f>
        <v>33</v>
      </c>
      <c r="B99" s="255" t="str">
        <f>D98</f>
        <v>사직운동장_실내체육관 옥상1</v>
      </c>
      <c r="C99" s="256"/>
      <c r="D99" s="257" t="s">
        <v>526</v>
      </c>
      <c r="E99" s="318"/>
      <c r="F99" s="262"/>
      <c r="G99" s="318"/>
      <c r="H99" s="262"/>
      <c r="I99" s="262"/>
      <c r="J99" s="262"/>
      <c r="K99" s="262"/>
      <c r="L99" s="263"/>
      <c r="M99" s="263"/>
      <c r="N99" s="263"/>
      <c r="O99" s="263"/>
      <c r="P99" s="263"/>
      <c r="Q99" s="263"/>
      <c r="R99" s="263"/>
      <c r="S99" s="263"/>
      <c r="T99" s="263"/>
      <c r="U99" s="263"/>
      <c r="V99" s="263"/>
      <c r="W99" s="263"/>
      <c r="X99" s="263"/>
      <c r="Y99" s="263"/>
      <c r="Z99" s="263"/>
      <c r="AA99" s="263"/>
      <c r="AB99" s="263"/>
      <c r="AC99" s="263"/>
      <c r="AD99" s="263"/>
      <c r="AE99" s="263"/>
      <c r="AF99" s="263"/>
      <c r="AG99" s="263"/>
      <c r="AH99" s="263"/>
      <c r="AI99" s="263"/>
      <c r="AJ99" s="263"/>
      <c r="AK99" s="263"/>
      <c r="AL99" s="263"/>
      <c r="AM99" s="263"/>
      <c r="AN99" s="263"/>
      <c r="AO99" s="263"/>
      <c r="AP99" s="263"/>
      <c r="AQ99" s="263"/>
      <c r="AR99" s="263"/>
      <c r="AS99" s="263"/>
      <c r="AT99" s="263"/>
      <c r="AU99" s="263"/>
      <c r="AV99" s="263"/>
      <c r="AW99" s="263"/>
      <c r="AX99" s="263"/>
      <c r="AY99" s="263"/>
      <c r="AZ99" s="263"/>
      <c r="BA99" s="263"/>
      <c r="BB99" s="263"/>
      <c r="BC99" s="263"/>
      <c r="BD99" s="263"/>
      <c r="BE99" s="262"/>
      <c r="BF99" s="263"/>
      <c r="BG99" s="263"/>
      <c r="BH99" s="263"/>
      <c r="BI99" s="262"/>
      <c r="BJ99" s="262"/>
      <c r="BK99" s="264"/>
      <c r="BL99" s="265"/>
    </row>
    <row r="100" spans="1:64" s="81" customFormat="1" ht="35.1" customHeight="1">
      <c r="A100" s="78">
        <f>A99+1</f>
        <v>34</v>
      </c>
      <c r="B100" s="255" t="s">
        <v>527</v>
      </c>
      <c r="C100" s="256"/>
      <c r="D100" s="257"/>
      <c r="E100" s="318"/>
      <c r="F100" s="262"/>
      <c r="G100" s="318"/>
      <c r="H100" s="262"/>
      <c r="I100" s="262"/>
      <c r="J100" s="262"/>
      <c r="K100" s="262"/>
      <c r="L100" s="263"/>
      <c r="M100" s="263"/>
      <c r="N100" s="263"/>
      <c r="O100" s="263"/>
      <c r="P100" s="263"/>
      <c r="Q100" s="263"/>
      <c r="R100" s="263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263"/>
      <c r="AE100" s="263"/>
      <c r="AF100" s="263"/>
      <c r="AG100" s="263"/>
      <c r="AH100" s="263"/>
      <c r="AI100" s="263"/>
      <c r="AJ100" s="263"/>
      <c r="AK100" s="263"/>
      <c r="AL100" s="263"/>
      <c r="AM100" s="263"/>
      <c r="AN100" s="263"/>
      <c r="AO100" s="263"/>
      <c r="AP100" s="263"/>
      <c r="AQ100" s="263"/>
      <c r="AR100" s="263"/>
      <c r="AS100" s="263"/>
      <c r="AT100" s="263"/>
      <c r="AU100" s="263"/>
      <c r="AV100" s="263"/>
      <c r="AW100" s="263"/>
      <c r="AX100" s="263"/>
      <c r="AY100" s="263"/>
      <c r="AZ100" s="263"/>
      <c r="BA100" s="263"/>
      <c r="BB100" s="263"/>
      <c r="BC100" s="263"/>
      <c r="BD100" s="263"/>
      <c r="BE100" s="262"/>
      <c r="BF100" s="263"/>
      <c r="BG100" s="263"/>
      <c r="BH100" s="263"/>
      <c r="BI100" s="262"/>
      <c r="BJ100" s="262"/>
      <c r="BK100" s="264"/>
      <c r="BL100" s="265"/>
    </row>
    <row r="101" spans="1:64" s="81" customFormat="1" ht="35.1" customHeight="1">
      <c r="A101" s="78">
        <f>A100+1</f>
        <v>35</v>
      </c>
      <c r="B101" s="255" t="s">
        <v>528</v>
      </c>
      <c r="C101" s="256"/>
      <c r="D101" s="257"/>
      <c r="E101" s="318"/>
      <c r="F101" s="262"/>
      <c r="G101" s="318"/>
      <c r="H101" s="262"/>
      <c r="I101" s="262"/>
      <c r="J101" s="262"/>
      <c r="K101" s="262"/>
      <c r="L101" s="263"/>
      <c r="M101" s="263"/>
      <c r="N101" s="263"/>
      <c r="O101" s="263"/>
      <c r="P101" s="263"/>
      <c r="Q101" s="263"/>
      <c r="R101" s="263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263"/>
      <c r="AE101" s="263"/>
      <c r="AF101" s="263"/>
      <c r="AG101" s="263"/>
      <c r="AH101" s="263"/>
      <c r="AI101" s="263"/>
      <c r="AJ101" s="263"/>
      <c r="AK101" s="263"/>
      <c r="AL101" s="263"/>
      <c r="AM101" s="263"/>
      <c r="AN101" s="263"/>
      <c r="AO101" s="263"/>
      <c r="AP101" s="263"/>
      <c r="AQ101" s="263"/>
      <c r="AR101" s="263"/>
      <c r="AS101" s="263"/>
      <c r="AT101" s="263"/>
      <c r="AU101" s="263"/>
      <c r="AV101" s="263"/>
      <c r="AW101" s="263"/>
      <c r="AX101" s="263"/>
      <c r="AY101" s="263"/>
      <c r="AZ101" s="263"/>
      <c r="BA101" s="263"/>
      <c r="BB101" s="263"/>
      <c r="BC101" s="263"/>
      <c r="BD101" s="263"/>
      <c r="BE101" s="262"/>
      <c r="BF101" s="263"/>
      <c r="BG101" s="263"/>
      <c r="BH101" s="263"/>
      <c r="BI101" s="262"/>
      <c r="BJ101" s="262"/>
      <c r="BK101" s="264"/>
      <c r="BL101" s="265"/>
    </row>
    <row r="102" spans="1:64" s="81" customFormat="1" ht="35.1" customHeight="1">
      <c r="A102" s="261">
        <f>A101+1</f>
        <v>36</v>
      </c>
      <c r="B102" s="255" t="s">
        <v>956</v>
      </c>
      <c r="C102" s="256"/>
      <c r="D102" s="257"/>
      <c r="E102" s="318"/>
      <c r="F102" s="262"/>
      <c r="G102" s="318"/>
      <c r="H102" s="262"/>
      <c r="I102" s="262"/>
      <c r="J102" s="262"/>
      <c r="K102" s="262"/>
      <c r="L102" s="263"/>
      <c r="M102" s="263"/>
      <c r="N102" s="263"/>
      <c r="O102" s="263"/>
      <c r="P102" s="263"/>
      <c r="Q102" s="263"/>
      <c r="R102" s="263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263"/>
      <c r="AE102" s="263"/>
      <c r="AF102" s="263"/>
      <c r="AG102" s="263"/>
      <c r="AH102" s="263"/>
      <c r="AI102" s="263"/>
      <c r="AJ102" s="263"/>
      <c r="AK102" s="263"/>
      <c r="AL102" s="263"/>
      <c r="AM102" s="263"/>
      <c r="AN102" s="263"/>
      <c r="AO102" s="263"/>
      <c r="AP102" s="263"/>
      <c r="AQ102" s="263"/>
      <c r="AR102" s="263"/>
      <c r="AS102" s="263"/>
      <c r="AT102" s="263"/>
      <c r="AU102" s="263"/>
      <c r="AV102" s="263"/>
      <c r="AW102" s="263"/>
      <c r="AX102" s="263"/>
      <c r="AY102" s="263"/>
      <c r="AZ102" s="263"/>
      <c r="BA102" s="263"/>
      <c r="BB102" s="263"/>
      <c r="BC102" s="263"/>
      <c r="BD102" s="263"/>
      <c r="BE102" s="263"/>
      <c r="BF102" s="263"/>
      <c r="BG102" s="263"/>
      <c r="BH102" s="263"/>
      <c r="BI102" s="263"/>
      <c r="BJ102" s="263"/>
      <c r="BK102" s="260"/>
      <c r="BL102" s="265"/>
    </row>
    <row r="103" spans="1:64" s="81" customFormat="1" ht="35.1" customHeight="1">
      <c r="A103" s="261"/>
      <c r="B103" s="268" t="s">
        <v>956</v>
      </c>
      <c r="C103" s="256" t="s">
        <v>987</v>
      </c>
      <c r="D103" s="257" t="s">
        <v>986</v>
      </c>
      <c r="E103" s="318"/>
      <c r="F103" s="262"/>
      <c r="G103" s="318"/>
      <c r="H103" s="262"/>
      <c r="I103" s="262"/>
      <c r="J103" s="262"/>
      <c r="K103" s="262"/>
      <c r="L103" s="263"/>
      <c r="M103" s="263"/>
      <c r="N103" s="263"/>
      <c r="O103" s="263"/>
      <c r="P103" s="263"/>
      <c r="Q103" s="263"/>
      <c r="R103" s="263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263"/>
      <c r="AE103" s="263"/>
      <c r="AF103" s="263"/>
      <c r="AG103" s="263"/>
      <c r="AH103" s="263"/>
      <c r="AI103" s="263"/>
      <c r="AJ103" s="263"/>
      <c r="AK103" s="263"/>
      <c r="AL103" s="263"/>
      <c r="AM103" s="263"/>
      <c r="AN103" s="263"/>
      <c r="AO103" s="263"/>
      <c r="AP103" s="263"/>
      <c r="AQ103" s="263"/>
      <c r="AR103" s="263"/>
      <c r="AS103" s="263"/>
      <c r="AT103" s="263"/>
      <c r="AU103" s="263"/>
      <c r="AV103" s="263"/>
      <c r="AW103" s="263"/>
      <c r="AX103" s="263"/>
      <c r="AY103" s="263"/>
      <c r="AZ103" s="263"/>
      <c r="BA103" s="263"/>
      <c r="BB103" s="263"/>
      <c r="BC103" s="263"/>
      <c r="BD103" s="263"/>
      <c r="BE103" s="263"/>
      <c r="BF103" s="263"/>
      <c r="BG103" s="263"/>
      <c r="BH103" s="263"/>
      <c r="BI103" s="263"/>
      <c r="BJ103" s="263"/>
      <c r="BK103" s="260"/>
      <c r="BL103" s="265"/>
    </row>
    <row r="104" spans="1:64" s="81" customFormat="1" ht="35.1" customHeight="1">
      <c r="A104" s="261">
        <f>A102+1</f>
        <v>37</v>
      </c>
      <c r="B104" s="316" t="s">
        <v>957</v>
      </c>
      <c r="C104" s="258"/>
      <c r="D104" s="259"/>
      <c r="E104" s="318"/>
      <c r="F104" s="262"/>
      <c r="G104" s="318"/>
      <c r="H104" s="262"/>
      <c r="I104" s="262"/>
      <c r="J104" s="262"/>
      <c r="K104" s="262"/>
      <c r="L104" s="263"/>
      <c r="M104" s="263"/>
      <c r="N104" s="263"/>
      <c r="O104" s="263"/>
      <c r="P104" s="263"/>
      <c r="Q104" s="263"/>
      <c r="R104" s="263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263"/>
      <c r="AE104" s="263"/>
      <c r="AF104" s="263"/>
      <c r="AG104" s="263"/>
      <c r="AH104" s="263"/>
      <c r="AI104" s="263"/>
      <c r="AJ104" s="263"/>
      <c r="AK104" s="263"/>
      <c r="AL104" s="263"/>
      <c r="AM104" s="263"/>
      <c r="AN104" s="263"/>
      <c r="AO104" s="263"/>
      <c r="AP104" s="263"/>
      <c r="AQ104" s="263"/>
      <c r="AR104" s="263"/>
      <c r="AS104" s="263"/>
      <c r="AT104" s="263"/>
      <c r="AU104" s="263"/>
      <c r="AV104" s="263"/>
      <c r="AW104" s="263"/>
      <c r="AX104" s="263"/>
      <c r="AY104" s="263"/>
      <c r="AZ104" s="263"/>
      <c r="BA104" s="263"/>
      <c r="BB104" s="263"/>
      <c r="BC104" s="263"/>
      <c r="BD104" s="263"/>
      <c r="BE104" s="263"/>
      <c r="BF104" s="263"/>
      <c r="BG104" s="263"/>
      <c r="BH104" s="263"/>
      <c r="BI104" s="263"/>
      <c r="BJ104" s="263"/>
      <c r="BK104" s="260"/>
      <c r="BL104" s="265"/>
    </row>
    <row r="105" spans="1:64" s="81" customFormat="1" ht="35.1" customHeight="1">
      <c r="A105" s="78">
        <f>A104+1</f>
        <v>38</v>
      </c>
      <c r="B105" s="255" t="s">
        <v>529</v>
      </c>
      <c r="C105" s="256"/>
      <c r="D105" s="257"/>
      <c r="E105" s="318"/>
      <c r="F105" s="262"/>
      <c r="G105" s="318"/>
      <c r="H105" s="262"/>
      <c r="I105" s="262"/>
      <c r="J105" s="262"/>
      <c r="K105" s="262"/>
      <c r="L105" s="263"/>
      <c r="M105" s="263"/>
      <c r="N105" s="263"/>
      <c r="O105" s="263"/>
      <c r="P105" s="263"/>
      <c r="Q105" s="263"/>
      <c r="R105" s="263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263"/>
      <c r="AE105" s="263"/>
      <c r="AF105" s="263"/>
      <c r="AG105" s="263"/>
      <c r="AH105" s="263"/>
      <c r="AI105" s="263"/>
      <c r="AJ105" s="263"/>
      <c r="AK105" s="263"/>
      <c r="AL105" s="263"/>
      <c r="AM105" s="263"/>
      <c r="AN105" s="263"/>
      <c r="AO105" s="263"/>
      <c r="AP105" s="263"/>
      <c r="AQ105" s="263"/>
      <c r="AR105" s="263"/>
      <c r="AS105" s="263"/>
      <c r="AT105" s="263"/>
      <c r="AU105" s="263"/>
      <c r="AV105" s="263"/>
      <c r="AW105" s="263"/>
      <c r="AX105" s="263"/>
      <c r="AY105" s="263"/>
      <c r="AZ105" s="263"/>
      <c r="BA105" s="263"/>
      <c r="BB105" s="263"/>
      <c r="BC105" s="263"/>
      <c r="BD105" s="263"/>
      <c r="BE105" s="262"/>
      <c r="BF105" s="263"/>
      <c r="BG105" s="263"/>
      <c r="BH105" s="263"/>
      <c r="BI105" s="262"/>
      <c r="BJ105" s="262"/>
      <c r="BK105" s="264"/>
      <c r="BL105" s="265"/>
    </row>
    <row r="106" spans="1:64" s="81" customFormat="1" ht="35.1" customHeight="1">
      <c r="A106" s="78"/>
      <c r="B106" s="268" t="s">
        <v>529</v>
      </c>
      <c r="C106" s="256" t="s">
        <v>742</v>
      </c>
      <c r="D106" s="257" t="s">
        <v>752</v>
      </c>
      <c r="E106" s="318"/>
      <c r="F106" s="262"/>
      <c r="G106" s="318"/>
      <c r="H106" s="262"/>
      <c r="I106" s="262"/>
      <c r="J106" s="262"/>
      <c r="K106" s="262"/>
      <c r="L106" s="263"/>
      <c r="M106" s="263"/>
      <c r="N106" s="263"/>
      <c r="O106" s="263"/>
      <c r="P106" s="263"/>
      <c r="Q106" s="263"/>
      <c r="R106" s="263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263"/>
      <c r="AE106" s="263"/>
      <c r="AF106" s="263"/>
      <c r="AG106" s="263"/>
      <c r="AH106" s="263"/>
      <c r="AI106" s="263"/>
      <c r="AJ106" s="263"/>
      <c r="AK106" s="263"/>
      <c r="AL106" s="263"/>
      <c r="AM106" s="263"/>
      <c r="AN106" s="263"/>
      <c r="AO106" s="263"/>
      <c r="AP106" s="263"/>
      <c r="AQ106" s="263"/>
      <c r="AR106" s="263"/>
      <c r="AS106" s="263"/>
      <c r="AT106" s="263"/>
      <c r="AU106" s="263"/>
      <c r="AV106" s="263"/>
      <c r="AW106" s="263"/>
      <c r="AX106" s="263"/>
      <c r="AY106" s="263"/>
      <c r="AZ106" s="263"/>
      <c r="BA106" s="263"/>
      <c r="BB106" s="263"/>
      <c r="BC106" s="263"/>
      <c r="BD106" s="263"/>
      <c r="BE106" s="262"/>
      <c r="BF106" s="263"/>
      <c r="BG106" s="263"/>
      <c r="BH106" s="263"/>
      <c r="BI106" s="262"/>
      <c r="BJ106" s="262"/>
      <c r="BK106" s="264"/>
      <c r="BL106" s="265"/>
    </row>
    <row r="107" spans="1:64" s="81" customFormat="1" ht="35.1" customHeight="1">
      <c r="A107" s="261">
        <f>A105+1</f>
        <v>39</v>
      </c>
      <c r="B107" s="319" t="s">
        <v>980</v>
      </c>
      <c r="C107" s="256"/>
      <c r="D107" s="257" t="s">
        <v>988</v>
      </c>
      <c r="E107" s="318"/>
      <c r="F107" s="262"/>
      <c r="G107" s="318"/>
      <c r="H107" s="262"/>
      <c r="I107" s="262"/>
      <c r="J107" s="262"/>
      <c r="K107" s="262"/>
      <c r="L107" s="263"/>
      <c r="M107" s="263"/>
      <c r="N107" s="263"/>
      <c r="O107" s="263"/>
      <c r="P107" s="263"/>
      <c r="Q107" s="263"/>
      <c r="R107" s="263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263"/>
      <c r="AE107" s="263"/>
      <c r="AF107" s="263"/>
      <c r="AG107" s="263"/>
      <c r="AH107" s="263"/>
      <c r="AI107" s="263"/>
      <c r="AJ107" s="263"/>
      <c r="AK107" s="263"/>
      <c r="AL107" s="263"/>
      <c r="AM107" s="263"/>
      <c r="AN107" s="263"/>
      <c r="AO107" s="263"/>
      <c r="AP107" s="263"/>
      <c r="AQ107" s="263"/>
      <c r="AR107" s="263"/>
      <c r="AS107" s="263"/>
      <c r="AT107" s="263"/>
      <c r="AU107" s="263"/>
      <c r="AV107" s="263"/>
      <c r="AW107" s="263"/>
      <c r="AX107" s="263"/>
      <c r="AY107" s="263"/>
      <c r="AZ107" s="263"/>
      <c r="BA107" s="263"/>
      <c r="BB107" s="263"/>
      <c r="BC107" s="263"/>
      <c r="BD107" s="263"/>
      <c r="BE107" s="262"/>
      <c r="BF107" s="263"/>
      <c r="BG107" s="263"/>
      <c r="BH107" s="263"/>
      <c r="BI107" s="262"/>
      <c r="BJ107" s="262"/>
      <c r="BK107" s="264"/>
      <c r="BL107" s="265"/>
    </row>
    <row r="108" spans="1:64" s="81" customFormat="1" ht="35.1" customHeight="1">
      <c r="A108" s="261"/>
      <c r="B108" s="268" t="str">
        <f>D107</f>
        <v>공원내 CCTV Pole</v>
      </c>
      <c r="C108" s="256" t="s">
        <v>973</v>
      </c>
      <c r="D108" s="257" t="s">
        <v>1019</v>
      </c>
      <c r="E108" s="318"/>
      <c r="F108" s="262"/>
      <c r="G108" s="318"/>
      <c r="H108" s="262"/>
      <c r="I108" s="262"/>
      <c r="J108" s="262"/>
      <c r="K108" s="262"/>
      <c r="L108" s="263"/>
      <c r="M108" s="263"/>
      <c r="N108" s="263"/>
      <c r="O108" s="263"/>
      <c r="P108" s="263"/>
      <c r="Q108" s="263"/>
      <c r="R108" s="263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263"/>
      <c r="AE108" s="263"/>
      <c r="AF108" s="263"/>
      <c r="AG108" s="263"/>
      <c r="AH108" s="263"/>
      <c r="AI108" s="263"/>
      <c r="AJ108" s="263"/>
      <c r="AK108" s="263"/>
      <c r="AL108" s="263"/>
      <c r="AM108" s="263"/>
      <c r="AN108" s="263"/>
      <c r="AO108" s="263"/>
      <c r="AP108" s="263"/>
      <c r="AQ108" s="263"/>
      <c r="AR108" s="263"/>
      <c r="AS108" s="263"/>
      <c r="AT108" s="263"/>
      <c r="AU108" s="263"/>
      <c r="AV108" s="263"/>
      <c r="AW108" s="263"/>
      <c r="AX108" s="263"/>
      <c r="AY108" s="263"/>
      <c r="AZ108" s="263"/>
      <c r="BA108" s="263"/>
      <c r="BB108" s="263"/>
      <c r="BC108" s="263"/>
      <c r="BD108" s="263"/>
      <c r="BE108" s="262"/>
      <c r="BF108" s="263"/>
      <c r="BG108" s="263"/>
      <c r="BH108" s="263"/>
      <c r="BI108" s="262"/>
      <c r="BJ108" s="262"/>
      <c r="BK108" s="264"/>
      <c r="BL108" s="265"/>
    </row>
    <row r="109" spans="1:64" s="81" customFormat="1" ht="35.1" customHeight="1">
      <c r="A109" s="261">
        <f>A107+1</f>
        <v>40</v>
      </c>
      <c r="B109" s="255" t="s">
        <v>970</v>
      </c>
      <c r="C109" s="256"/>
      <c r="D109" s="257" t="s">
        <v>984</v>
      </c>
      <c r="E109" s="318"/>
      <c r="F109" s="262"/>
      <c r="G109" s="318"/>
      <c r="H109" s="262"/>
      <c r="I109" s="262"/>
      <c r="J109" s="262"/>
      <c r="K109" s="262"/>
      <c r="L109" s="263"/>
      <c r="M109" s="263"/>
      <c r="N109" s="263"/>
      <c r="O109" s="263"/>
      <c r="P109" s="263"/>
      <c r="Q109" s="263"/>
      <c r="R109" s="263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263"/>
      <c r="AE109" s="263"/>
      <c r="AF109" s="263"/>
      <c r="AG109" s="263"/>
      <c r="AH109" s="263"/>
      <c r="AI109" s="263"/>
      <c r="AJ109" s="263"/>
      <c r="AK109" s="263"/>
      <c r="AL109" s="263"/>
      <c r="AM109" s="263"/>
      <c r="AN109" s="263"/>
      <c r="AO109" s="263"/>
      <c r="AP109" s="263"/>
      <c r="AQ109" s="263"/>
      <c r="AR109" s="263"/>
      <c r="AS109" s="263"/>
      <c r="AT109" s="263"/>
      <c r="AU109" s="263"/>
      <c r="AV109" s="263"/>
      <c r="AW109" s="263"/>
      <c r="AX109" s="263"/>
      <c r="AY109" s="263"/>
      <c r="AZ109" s="263"/>
      <c r="BA109" s="263"/>
      <c r="BB109" s="263"/>
      <c r="BC109" s="263"/>
      <c r="BD109" s="263"/>
      <c r="BE109" s="262"/>
      <c r="BF109" s="263"/>
      <c r="BG109" s="263"/>
      <c r="BH109" s="263"/>
      <c r="BI109" s="262"/>
      <c r="BJ109" s="262"/>
      <c r="BK109" s="264"/>
      <c r="BL109" s="265"/>
    </row>
    <row r="110" spans="1:64" s="81" customFormat="1" ht="35.1" customHeight="1">
      <c r="A110" s="261"/>
      <c r="B110" s="319" t="s">
        <v>971</v>
      </c>
      <c r="C110" s="256"/>
      <c r="D110" s="257" t="s">
        <v>984</v>
      </c>
      <c r="E110" s="318"/>
      <c r="F110" s="262"/>
      <c r="G110" s="318"/>
      <c r="H110" s="262"/>
      <c r="I110" s="262"/>
      <c r="J110" s="262"/>
      <c r="K110" s="262"/>
      <c r="L110" s="263"/>
      <c r="M110" s="263"/>
      <c r="N110" s="263"/>
      <c r="O110" s="263"/>
      <c r="P110" s="263"/>
      <c r="Q110" s="263"/>
      <c r="R110" s="263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263"/>
      <c r="AE110" s="263"/>
      <c r="AF110" s="263"/>
      <c r="AG110" s="263"/>
      <c r="AH110" s="263"/>
      <c r="AI110" s="263"/>
      <c r="AJ110" s="263"/>
      <c r="AK110" s="263"/>
      <c r="AL110" s="263"/>
      <c r="AM110" s="263"/>
      <c r="AN110" s="263"/>
      <c r="AO110" s="263"/>
      <c r="AP110" s="263"/>
      <c r="AQ110" s="263"/>
      <c r="AR110" s="263"/>
      <c r="AS110" s="263"/>
      <c r="AT110" s="263"/>
      <c r="AU110" s="263"/>
      <c r="AV110" s="263"/>
      <c r="AW110" s="263"/>
      <c r="AX110" s="263"/>
      <c r="AY110" s="263"/>
      <c r="AZ110" s="263"/>
      <c r="BA110" s="263"/>
      <c r="BB110" s="263"/>
      <c r="BC110" s="263"/>
      <c r="BD110" s="263"/>
      <c r="BE110" s="262"/>
      <c r="BF110" s="263"/>
      <c r="BG110" s="263"/>
      <c r="BH110" s="263"/>
      <c r="BI110" s="262"/>
      <c r="BJ110" s="262"/>
      <c r="BK110" s="264"/>
      <c r="BL110" s="265"/>
    </row>
    <row r="111" spans="1:64" s="81" customFormat="1" ht="35.1" customHeight="1">
      <c r="A111" s="261">
        <f>A109+1</f>
        <v>41</v>
      </c>
      <c r="B111" s="255" t="s">
        <v>972</v>
      </c>
      <c r="C111" s="256"/>
      <c r="D111" s="257"/>
      <c r="E111" s="318"/>
      <c r="F111" s="262"/>
      <c r="G111" s="318"/>
      <c r="H111" s="262"/>
      <c r="I111" s="262"/>
      <c r="J111" s="262"/>
      <c r="K111" s="262"/>
      <c r="L111" s="263"/>
      <c r="M111" s="263"/>
      <c r="N111" s="263"/>
      <c r="O111" s="263"/>
      <c r="P111" s="263"/>
      <c r="Q111" s="263"/>
      <c r="R111" s="263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263"/>
      <c r="AE111" s="263"/>
      <c r="AF111" s="263"/>
      <c r="AG111" s="263"/>
      <c r="AH111" s="263"/>
      <c r="AI111" s="263"/>
      <c r="AJ111" s="263"/>
      <c r="AK111" s="263"/>
      <c r="AL111" s="263"/>
      <c r="AM111" s="263"/>
      <c r="AN111" s="263"/>
      <c r="AO111" s="263"/>
      <c r="AP111" s="263"/>
      <c r="AQ111" s="263"/>
      <c r="AR111" s="263"/>
      <c r="AS111" s="263"/>
      <c r="AT111" s="263"/>
      <c r="AU111" s="263"/>
      <c r="AV111" s="263"/>
      <c r="AW111" s="263"/>
      <c r="AX111" s="263"/>
      <c r="AY111" s="263"/>
      <c r="AZ111" s="263"/>
      <c r="BA111" s="263"/>
      <c r="BB111" s="263"/>
      <c r="BC111" s="263"/>
      <c r="BD111" s="263"/>
      <c r="BE111" s="262"/>
      <c r="BF111" s="263"/>
      <c r="BG111" s="263"/>
      <c r="BH111" s="263"/>
      <c r="BI111" s="262"/>
      <c r="BJ111" s="262"/>
      <c r="BK111" s="264"/>
      <c r="BL111" s="265"/>
    </row>
    <row r="112" spans="1:64" s="81" customFormat="1" ht="35.1" customHeight="1">
      <c r="A112" s="261"/>
      <c r="B112" s="268" t="s">
        <v>978</v>
      </c>
      <c r="C112" s="256"/>
      <c r="D112" s="257"/>
      <c r="E112" s="318"/>
      <c r="F112" s="262"/>
      <c r="G112" s="318"/>
      <c r="H112" s="262"/>
      <c r="I112" s="262"/>
      <c r="J112" s="262"/>
      <c r="K112" s="262"/>
      <c r="L112" s="263"/>
      <c r="M112" s="263"/>
      <c r="N112" s="263"/>
      <c r="O112" s="263"/>
      <c r="P112" s="263"/>
      <c r="Q112" s="263"/>
      <c r="R112" s="263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263"/>
      <c r="AE112" s="263"/>
      <c r="AF112" s="263"/>
      <c r="AG112" s="263"/>
      <c r="AH112" s="263"/>
      <c r="AI112" s="263"/>
      <c r="AJ112" s="263"/>
      <c r="AK112" s="263"/>
      <c r="AL112" s="263"/>
      <c r="AM112" s="263"/>
      <c r="AN112" s="263"/>
      <c r="AO112" s="263"/>
      <c r="AP112" s="263"/>
      <c r="AQ112" s="263"/>
      <c r="AR112" s="263"/>
      <c r="AS112" s="263"/>
      <c r="AT112" s="263"/>
      <c r="AU112" s="263"/>
      <c r="AV112" s="263"/>
      <c r="AW112" s="263"/>
      <c r="AX112" s="263"/>
      <c r="AY112" s="263"/>
      <c r="AZ112" s="263"/>
      <c r="BA112" s="263"/>
      <c r="BB112" s="263"/>
      <c r="BC112" s="263"/>
      <c r="BD112" s="263"/>
      <c r="BE112" s="262"/>
      <c r="BF112" s="263"/>
      <c r="BG112" s="263"/>
      <c r="BH112" s="263"/>
      <c r="BI112" s="262"/>
      <c r="BJ112" s="262"/>
      <c r="BK112" s="264"/>
      <c r="BL112" s="265"/>
    </row>
    <row r="113" spans="1:64" s="81" customFormat="1" ht="35.1" customHeight="1">
      <c r="A113" s="261"/>
      <c r="B113" s="268" t="str">
        <f>B112</f>
        <v>배드민턴장 1 입구(0238)</v>
      </c>
      <c r="C113" s="256" t="s">
        <v>973</v>
      </c>
      <c r="D113" s="257" t="s">
        <v>979</v>
      </c>
      <c r="E113" s="318"/>
      <c r="F113" s="262"/>
      <c r="G113" s="318"/>
      <c r="H113" s="262"/>
      <c r="I113" s="262"/>
      <c r="J113" s="262"/>
      <c r="K113" s="262"/>
      <c r="L113" s="263"/>
      <c r="M113" s="263"/>
      <c r="N113" s="263"/>
      <c r="O113" s="263"/>
      <c r="P113" s="263"/>
      <c r="Q113" s="263"/>
      <c r="R113" s="263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263"/>
      <c r="AE113" s="263"/>
      <c r="AF113" s="263"/>
      <c r="AG113" s="263"/>
      <c r="AH113" s="263"/>
      <c r="AI113" s="263"/>
      <c r="AJ113" s="263"/>
      <c r="AK113" s="263"/>
      <c r="AL113" s="263"/>
      <c r="AM113" s="263"/>
      <c r="AN113" s="263"/>
      <c r="AO113" s="263"/>
      <c r="AP113" s="263"/>
      <c r="AQ113" s="263"/>
      <c r="AR113" s="263"/>
      <c r="AS113" s="263"/>
      <c r="AT113" s="263"/>
      <c r="AU113" s="263"/>
      <c r="AV113" s="263"/>
      <c r="AW113" s="263"/>
      <c r="AX113" s="263"/>
      <c r="AY113" s="263"/>
      <c r="AZ113" s="263"/>
      <c r="BA113" s="263"/>
      <c r="BB113" s="263"/>
      <c r="BC113" s="263"/>
      <c r="BD113" s="263"/>
      <c r="BE113" s="262"/>
      <c r="BF113" s="263"/>
      <c r="BG113" s="263"/>
      <c r="BH113" s="263"/>
      <c r="BI113" s="262"/>
      <c r="BJ113" s="262"/>
      <c r="BK113" s="264"/>
      <c r="BL113" s="265"/>
    </row>
    <row r="114" spans="1:64" s="81" customFormat="1" ht="35.1" customHeight="1">
      <c r="A114" s="261"/>
      <c r="B114" s="268" t="str">
        <f>B113</f>
        <v>배드민턴장 1 입구(0238)</v>
      </c>
      <c r="C114" s="256" t="s">
        <v>973</v>
      </c>
      <c r="D114" s="257" t="s">
        <v>974</v>
      </c>
      <c r="E114" s="318"/>
      <c r="F114" s="262"/>
      <c r="G114" s="318"/>
      <c r="H114" s="262"/>
      <c r="I114" s="262"/>
      <c r="J114" s="262"/>
      <c r="K114" s="262"/>
      <c r="L114" s="263"/>
      <c r="M114" s="263"/>
      <c r="N114" s="263"/>
      <c r="O114" s="263"/>
      <c r="P114" s="263"/>
      <c r="Q114" s="263"/>
      <c r="R114" s="263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263"/>
      <c r="AE114" s="263"/>
      <c r="AF114" s="263"/>
      <c r="AG114" s="263"/>
      <c r="AH114" s="263"/>
      <c r="AI114" s="263"/>
      <c r="AJ114" s="263"/>
      <c r="AK114" s="263"/>
      <c r="AL114" s="263"/>
      <c r="AM114" s="263"/>
      <c r="AN114" s="263"/>
      <c r="AO114" s="263"/>
      <c r="AP114" s="263"/>
      <c r="AQ114" s="263"/>
      <c r="AR114" s="263"/>
      <c r="AS114" s="263"/>
      <c r="AT114" s="263"/>
      <c r="AU114" s="263"/>
      <c r="AV114" s="263"/>
      <c r="AW114" s="263"/>
      <c r="AX114" s="263"/>
      <c r="AY114" s="263"/>
      <c r="AZ114" s="263"/>
      <c r="BA114" s="263"/>
      <c r="BB114" s="263"/>
      <c r="BC114" s="263"/>
      <c r="BD114" s="263"/>
      <c r="BE114" s="262"/>
      <c r="BF114" s="263"/>
      <c r="BG114" s="263"/>
      <c r="BH114" s="263"/>
      <c r="BI114" s="262"/>
      <c r="BJ114" s="262"/>
      <c r="BK114" s="264"/>
      <c r="BL114" s="265"/>
    </row>
    <row r="115" spans="1:64" s="81" customFormat="1" ht="35.1" customHeight="1">
      <c r="A115" s="261">
        <f>A111+1</f>
        <v>42</v>
      </c>
      <c r="B115" s="255" t="s">
        <v>975</v>
      </c>
      <c r="C115" s="256"/>
      <c r="D115" s="257"/>
      <c r="E115" s="318"/>
      <c r="F115" s="262"/>
      <c r="G115" s="318"/>
      <c r="H115" s="262"/>
      <c r="I115" s="262"/>
      <c r="J115" s="262"/>
      <c r="K115" s="262"/>
      <c r="L115" s="263"/>
      <c r="M115" s="263"/>
      <c r="N115" s="263"/>
      <c r="O115" s="263"/>
      <c r="P115" s="263"/>
      <c r="Q115" s="263"/>
      <c r="R115" s="263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263"/>
      <c r="AE115" s="263"/>
      <c r="AF115" s="263"/>
      <c r="AG115" s="263"/>
      <c r="AH115" s="263"/>
      <c r="AI115" s="263"/>
      <c r="AJ115" s="263"/>
      <c r="AK115" s="263"/>
      <c r="AL115" s="263"/>
      <c r="AM115" s="263"/>
      <c r="AN115" s="263"/>
      <c r="AO115" s="263"/>
      <c r="AP115" s="263"/>
      <c r="AQ115" s="263"/>
      <c r="AR115" s="263"/>
      <c r="AS115" s="263"/>
      <c r="AT115" s="263"/>
      <c r="AU115" s="263"/>
      <c r="AV115" s="263"/>
      <c r="AW115" s="263"/>
      <c r="AX115" s="263"/>
      <c r="AY115" s="263"/>
      <c r="AZ115" s="263"/>
      <c r="BA115" s="263"/>
      <c r="BB115" s="263"/>
      <c r="BC115" s="263"/>
      <c r="BD115" s="263"/>
      <c r="BE115" s="262"/>
      <c r="BF115" s="263"/>
      <c r="BG115" s="263"/>
      <c r="BH115" s="263"/>
      <c r="BI115" s="262"/>
      <c r="BJ115" s="262"/>
      <c r="BK115" s="264"/>
      <c r="BL115" s="265"/>
    </row>
    <row r="116" spans="1:64" s="81" customFormat="1" ht="35.1" customHeight="1">
      <c r="A116" s="261"/>
      <c r="B116" s="268" t="s">
        <v>977</v>
      </c>
      <c r="C116" s="256"/>
      <c r="D116" s="257"/>
      <c r="E116" s="318"/>
      <c r="F116" s="262"/>
      <c r="G116" s="318"/>
      <c r="H116" s="262"/>
      <c r="I116" s="262"/>
      <c r="J116" s="262"/>
      <c r="K116" s="262"/>
      <c r="L116" s="263"/>
      <c r="M116" s="263"/>
      <c r="N116" s="263"/>
      <c r="O116" s="263"/>
      <c r="P116" s="263"/>
      <c r="Q116" s="263"/>
      <c r="R116" s="263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263"/>
      <c r="AE116" s="263"/>
      <c r="AF116" s="263"/>
      <c r="AG116" s="263"/>
      <c r="AH116" s="263"/>
      <c r="AI116" s="263"/>
      <c r="AJ116" s="263"/>
      <c r="AK116" s="263"/>
      <c r="AL116" s="263"/>
      <c r="AM116" s="263"/>
      <c r="AN116" s="263"/>
      <c r="AO116" s="263"/>
      <c r="AP116" s="263"/>
      <c r="AQ116" s="263"/>
      <c r="AR116" s="263"/>
      <c r="AS116" s="263"/>
      <c r="AT116" s="263"/>
      <c r="AU116" s="263"/>
      <c r="AV116" s="263"/>
      <c r="AW116" s="263"/>
      <c r="AX116" s="263"/>
      <c r="AY116" s="263"/>
      <c r="AZ116" s="263"/>
      <c r="BA116" s="263"/>
      <c r="BB116" s="263"/>
      <c r="BC116" s="263"/>
      <c r="BD116" s="263"/>
      <c r="BE116" s="262"/>
      <c r="BF116" s="263"/>
      <c r="BG116" s="263"/>
      <c r="BH116" s="263"/>
      <c r="BI116" s="262"/>
      <c r="BJ116" s="262"/>
      <c r="BK116" s="264"/>
      <c r="BL116" s="265"/>
    </row>
    <row r="117" spans="1:64" s="81" customFormat="1" ht="35.1" customHeight="1">
      <c r="A117" s="261"/>
      <c r="B117" s="268" t="s">
        <v>977</v>
      </c>
      <c r="C117" s="256" t="s">
        <v>973</v>
      </c>
      <c r="D117" s="257" t="s">
        <v>976</v>
      </c>
      <c r="E117" s="318"/>
      <c r="F117" s="262"/>
      <c r="G117" s="318"/>
      <c r="H117" s="262"/>
      <c r="I117" s="262"/>
      <c r="J117" s="262"/>
      <c r="K117" s="262"/>
      <c r="L117" s="263"/>
      <c r="M117" s="263"/>
      <c r="N117" s="263"/>
      <c r="O117" s="263"/>
      <c r="P117" s="263"/>
      <c r="Q117" s="263"/>
      <c r="R117" s="263"/>
      <c r="S117" s="263"/>
      <c r="T117" s="263"/>
      <c r="U117" s="263"/>
      <c r="V117" s="263"/>
      <c r="W117" s="263"/>
      <c r="X117" s="263"/>
      <c r="Y117" s="263"/>
      <c r="Z117" s="263"/>
      <c r="AA117" s="263"/>
      <c r="AB117" s="263"/>
      <c r="AC117" s="263"/>
      <c r="AD117" s="263"/>
      <c r="AE117" s="263"/>
      <c r="AF117" s="263"/>
      <c r="AG117" s="263"/>
      <c r="AH117" s="263"/>
      <c r="AI117" s="263"/>
      <c r="AJ117" s="263"/>
      <c r="AK117" s="263"/>
      <c r="AL117" s="263"/>
      <c r="AM117" s="263"/>
      <c r="AN117" s="263"/>
      <c r="AO117" s="263"/>
      <c r="AP117" s="263"/>
      <c r="AQ117" s="263"/>
      <c r="AR117" s="263"/>
      <c r="AS117" s="263"/>
      <c r="AT117" s="263"/>
      <c r="AU117" s="263"/>
      <c r="AV117" s="263"/>
      <c r="AW117" s="263"/>
      <c r="AX117" s="263"/>
      <c r="AY117" s="263"/>
      <c r="AZ117" s="263"/>
      <c r="BA117" s="263"/>
      <c r="BB117" s="263"/>
      <c r="BC117" s="263"/>
      <c r="BD117" s="263"/>
      <c r="BE117" s="262"/>
      <c r="BF117" s="263"/>
      <c r="BG117" s="263"/>
      <c r="BH117" s="263"/>
      <c r="BI117" s="262"/>
      <c r="BJ117" s="262"/>
      <c r="BK117" s="264"/>
      <c r="BL117" s="265"/>
    </row>
    <row r="118" spans="1:64" s="81" customFormat="1" ht="35.1" customHeight="1">
      <c r="A118" s="78">
        <f>A115+1</f>
        <v>43</v>
      </c>
      <c r="B118" s="255" t="s">
        <v>531</v>
      </c>
      <c r="C118" s="256"/>
      <c r="D118" s="257" t="s">
        <v>1016</v>
      </c>
      <c r="E118" s="318"/>
      <c r="F118" s="262"/>
      <c r="G118" s="318"/>
      <c r="H118" s="262"/>
      <c r="I118" s="262"/>
      <c r="J118" s="262"/>
      <c r="K118" s="262"/>
      <c r="L118" s="263"/>
      <c r="M118" s="263"/>
      <c r="N118" s="263"/>
      <c r="O118" s="263"/>
      <c r="P118" s="263"/>
      <c r="Q118" s="263"/>
      <c r="R118" s="263"/>
      <c r="S118" s="263"/>
      <c r="T118" s="263"/>
      <c r="U118" s="263"/>
      <c r="V118" s="263"/>
      <c r="W118" s="263"/>
      <c r="X118" s="263"/>
      <c r="Y118" s="263"/>
      <c r="Z118" s="263"/>
      <c r="AA118" s="263"/>
      <c r="AB118" s="263"/>
      <c r="AC118" s="263"/>
      <c r="AD118" s="263"/>
      <c r="AE118" s="263"/>
      <c r="AF118" s="263"/>
      <c r="AG118" s="263"/>
      <c r="AH118" s="263"/>
      <c r="AI118" s="263"/>
      <c r="AJ118" s="263"/>
      <c r="AK118" s="263"/>
      <c r="AL118" s="263"/>
      <c r="AM118" s="263"/>
      <c r="AN118" s="263"/>
      <c r="AO118" s="263"/>
      <c r="AP118" s="263"/>
      <c r="AQ118" s="263"/>
      <c r="AR118" s="263"/>
      <c r="AS118" s="263"/>
      <c r="AT118" s="263"/>
      <c r="AU118" s="263"/>
      <c r="AV118" s="263"/>
      <c r="AW118" s="263"/>
      <c r="AX118" s="263"/>
      <c r="AY118" s="263"/>
      <c r="AZ118" s="263"/>
      <c r="BA118" s="263"/>
      <c r="BB118" s="263"/>
      <c r="BC118" s="263"/>
      <c r="BD118" s="263"/>
      <c r="BE118" s="262"/>
      <c r="BF118" s="263"/>
      <c r="BG118" s="263"/>
      <c r="BH118" s="263"/>
      <c r="BI118" s="262"/>
      <c r="BJ118" s="262"/>
      <c r="BK118" s="264"/>
      <c r="BL118" s="265"/>
    </row>
    <row r="119" spans="1:64" s="81" customFormat="1" ht="35.1" customHeight="1">
      <c r="A119" s="78"/>
      <c r="B119" s="255"/>
      <c r="C119" s="256"/>
      <c r="D119" s="257" t="s">
        <v>1015</v>
      </c>
      <c r="E119" s="318"/>
      <c r="F119" s="262"/>
      <c r="G119" s="318"/>
      <c r="H119" s="262"/>
      <c r="I119" s="262"/>
      <c r="J119" s="262"/>
      <c r="K119" s="262"/>
      <c r="L119" s="263"/>
      <c r="M119" s="263"/>
      <c r="N119" s="263"/>
      <c r="O119" s="263"/>
      <c r="P119" s="263"/>
      <c r="Q119" s="263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3"/>
      <c r="AC119" s="263"/>
      <c r="AD119" s="263"/>
      <c r="AE119" s="263"/>
      <c r="AF119" s="263"/>
      <c r="AG119" s="263"/>
      <c r="AH119" s="263"/>
      <c r="AI119" s="263"/>
      <c r="AJ119" s="263"/>
      <c r="AK119" s="263"/>
      <c r="AL119" s="263"/>
      <c r="AM119" s="263"/>
      <c r="AN119" s="263"/>
      <c r="AO119" s="263"/>
      <c r="AP119" s="263"/>
      <c r="AQ119" s="263"/>
      <c r="AR119" s="263"/>
      <c r="AS119" s="263"/>
      <c r="AT119" s="263"/>
      <c r="AU119" s="263"/>
      <c r="AV119" s="263"/>
      <c r="AW119" s="263"/>
      <c r="AX119" s="263"/>
      <c r="AY119" s="263"/>
      <c r="AZ119" s="263"/>
      <c r="BA119" s="263"/>
      <c r="BB119" s="263"/>
      <c r="BC119" s="263"/>
      <c r="BD119" s="263"/>
      <c r="BE119" s="262"/>
      <c r="BF119" s="263"/>
      <c r="BG119" s="263"/>
      <c r="BH119" s="263"/>
      <c r="BI119" s="262"/>
      <c r="BJ119" s="262"/>
      <c r="BK119" s="264"/>
      <c r="BL119" s="265"/>
    </row>
    <row r="120" spans="1:64" s="81" customFormat="1" ht="35.1" customHeight="1">
      <c r="A120" s="261">
        <f>A118+1</f>
        <v>44</v>
      </c>
      <c r="B120" s="319" t="s">
        <v>982</v>
      </c>
      <c r="C120" s="256" t="s">
        <v>973</v>
      </c>
      <c r="D120" s="257" t="s">
        <v>981</v>
      </c>
      <c r="E120" s="318"/>
      <c r="F120" s="262"/>
      <c r="G120" s="318"/>
      <c r="H120" s="262"/>
      <c r="I120" s="262"/>
      <c r="J120" s="262"/>
      <c r="K120" s="262"/>
      <c r="L120" s="263"/>
      <c r="M120" s="263"/>
      <c r="N120" s="263"/>
      <c r="O120" s="263"/>
      <c r="P120" s="263"/>
      <c r="Q120" s="263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3"/>
      <c r="AC120" s="263"/>
      <c r="AD120" s="263"/>
      <c r="AE120" s="263"/>
      <c r="AF120" s="263"/>
      <c r="AG120" s="263"/>
      <c r="AH120" s="263"/>
      <c r="AI120" s="263"/>
      <c r="AJ120" s="263"/>
      <c r="AK120" s="263"/>
      <c r="AL120" s="263"/>
      <c r="AM120" s="263"/>
      <c r="AN120" s="263"/>
      <c r="AO120" s="263"/>
      <c r="AP120" s="263"/>
      <c r="AQ120" s="263"/>
      <c r="AR120" s="263"/>
      <c r="AS120" s="263"/>
      <c r="AT120" s="263"/>
      <c r="AU120" s="263"/>
      <c r="AV120" s="263"/>
      <c r="AW120" s="263"/>
      <c r="AX120" s="263"/>
      <c r="AY120" s="263"/>
      <c r="AZ120" s="263"/>
      <c r="BA120" s="263"/>
      <c r="BB120" s="263"/>
      <c r="BC120" s="263"/>
      <c r="BD120" s="263"/>
      <c r="BE120" s="262"/>
      <c r="BF120" s="263"/>
      <c r="BG120" s="263"/>
      <c r="BH120" s="263"/>
      <c r="BI120" s="262"/>
      <c r="BJ120" s="262"/>
      <c r="BK120" s="264"/>
      <c r="BL120" s="265"/>
    </row>
    <row r="121" spans="1:64" s="81" customFormat="1" ht="35.1" customHeight="1">
      <c r="A121" s="261"/>
      <c r="B121" s="268" t="str">
        <f>D120</f>
        <v>AP#1</v>
      </c>
      <c r="C121" s="256" t="s">
        <v>973</v>
      </c>
      <c r="D121" s="257" t="s">
        <v>591</v>
      </c>
      <c r="E121" s="318"/>
      <c r="F121" s="262"/>
      <c r="G121" s="318"/>
      <c r="H121" s="262"/>
      <c r="I121" s="262"/>
      <c r="J121" s="262"/>
      <c r="K121" s="262"/>
      <c r="L121" s="263"/>
      <c r="M121" s="263"/>
      <c r="N121" s="263"/>
      <c r="O121" s="263"/>
      <c r="P121" s="263"/>
      <c r="Q121" s="263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3"/>
      <c r="AC121" s="263"/>
      <c r="AD121" s="263"/>
      <c r="AE121" s="263"/>
      <c r="AF121" s="263"/>
      <c r="AG121" s="263"/>
      <c r="AH121" s="263"/>
      <c r="AI121" s="263"/>
      <c r="AJ121" s="263"/>
      <c r="AK121" s="263"/>
      <c r="AL121" s="263"/>
      <c r="AM121" s="263"/>
      <c r="AN121" s="263"/>
      <c r="AO121" s="263"/>
      <c r="AP121" s="263"/>
      <c r="AQ121" s="263"/>
      <c r="AR121" s="263"/>
      <c r="AS121" s="263"/>
      <c r="AT121" s="263"/>
      <c r="AU121" s="263"/>
      <c r="AV121" s="263"/>
      <c r="AW121" s="263"/>
      <c r="AX121" s="263"/>
      <c r="AY121" s="263"/>
      <c r="AZ121" s="263"/>
      <c r="BA121" s="263"/>
      <c r="BB121" s="263"/>
      <c r="BC121" s="263"/>
      <c r="BD121" s="263"/>
      <c r="BE121" s="262"/>
      <c r="BF121" s="263"/>
      <c r="BG121" s="263"/>
      <c r="BH121" s="263"/>
      <c r="BI121" s="262"/>
      <c r="BJ121" s="262"/>
      <c r="BK121" s="264"/>
      <c r="BL121" s="265"/>
    </row>
    <row r="122" spans="1:64" s="81" customFormat="1" ht="35.1" customHeight="1">
      <c r="A122" s="261"/>
      <c r="B122" s="268" t="str">
        <f>D121</f>
        <v>AP#2</v>
      </c>
      <c r="C122" s="256" t="s">
        <v>973</v>
      </c>
      <c r="D122" s="257" t="s">
        <v>593</v>
      </c>
      <c r="E122" s="318"/>
      <c r="F122" s="262"/>
      <c r="G122" s="318"/>
      <c r="H122" s="262"/>
      <c r="I122" s="262"/>
      <c r="J122" s="262"/>
      <c r="K122" s="262"/>
      <c r="L122" s="263"/>
      <c r="M122" s="263"/>
      <c r="N122" s="263"/>
      <c r="O122" s="263"/>
      <c r="P122" s="263"/>
      <c r="Q122" s="263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3"/>
      <c r="AC122" s="263"/>
      <c r="AD122" s="263"/>
      <c r="AE122" s="263"/>
      <c r="AF122" s="263"/>
      <c r="AG122" s="263"/>
      <c r="AH122" s="263"/>
      <c r="AI122" s="263"/>
      <c r="AJ122" s="263"/>
      <c r="AK122" s="263"/>
      <c r="AL122" s="263"/>
      <c r="AM122" s="263"/>
      <c r="AN122" s="263"/>
      <c r="AO122" s="263"/>
      <c r="AP122" s="263"/>
      <c r="AQ122" s="263"/>
      <c r="AR122" s="263"/>
      <c r="AS122" s="263"/>
      <c r="AT122" s="263"/>
      <c r="AU122" s="263"/>
      <c r="AV122" s="263"/>
      <c r="AW122" s="263"/>
      <c r="AX122" s="263"/>
      <c r="AY122" s="263"/>
      <c r="AZ122" s="263"/>
      <c r="BA122" s="263"/>
      <c r="BB122" s="263"/>
      <c r="BC122" s="263"/>
      <c r="BD122" s="263"/>
      <c r="BE122" s="262"/>
      <c r="BF122" s="263"/>
      <c r="BG122" s="263"/>
      <c r="BH122" s="263"/>
      <c r="BI122" s="262"/>
      <c r="BJ122" s="262"/>
      <c r="BK122" s="264"/>
      <c r="BL122" s="265"/>
    </row>
    <row r="123" spans="1:64" s="81" customFormat="1" ht="35.1" customHeight="1">
      <c r="A123" s="78">
        <f>A120+1</f>
        <v>45</v>
      </c>
      <c r="B123" s="255" t="s">
        <v>533</v>
      </c>
      <c r="C123" s="256"/>
      <c r="D123" s="257"/>
      <c r="E123" s="318"/>
      <c r="F123" s="262"/>
      <c r="G123" s="318"/>
      <c r="H123" s="262"/>
      <c r="I123" s="262"/>
      <c r="J123" s="262"/>
      <c r="K123" s="262"/>
      <c r="L123" s="263"/>
      <c r="M123" s="263"/>
      <c r="N123" s="263"/>
      <c r="O123" s="263"/>
      <c r="P123" s="263"/>
      <c r="Q123" s="263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3"/>
      <c r="AC123" s="263"/>
      <c r="AD123" s="263"/>
      <c r="AE123" s="263"/>
      <c r="AF123" s="263"/>
      <c r="AG123" s="263"/>
      <c r="AH123" s="263"/>
      <c r="AI123" s="263"/>
      <c r="AJ123" s="263"/>
      <c r="AK123" s="263"/>
      <c r="AL123" s="263"/>
      <c r="AM123" s="263"/>
      <c r="AN123" s="263"/>
      <c r="AO123" s="263"/>
      <c r="AP123" s="263"/>
      <c r="AQ123" s="263"/>
      <c r="AR123" s="263"/>
      <c r="AS123" s="263"/>
      <c r="AT123" s="263"/>
      <c r="AU123" s="263"/>
      <c r="AV123" s="263"/>
      <c r="AW123" s="263"/>
      <c r="AX123" s="263"/>
      <c r="AY123" s="263"/>
      <c r="AZ123" s="263"/>
      <c r="BA123" s="263"/>
      <c r="BB123" s="263"/>
      <c r="BC123" s="263"/>
      <c r="BD123" s="263"/>
      <c r="BE123" s="262"/>
      <c r="BF123" s="263"/>
      <c r="BG123" s="263"/>
      <c r="BH123" s="263"/>
      <c r="BI123" s="262"/>
      <c r="BJ123" s="262"/>
      <c r="BK123" s="264"/>
      <c r="BL123" s="265"/>
    </row>
    <row r="124" spans="1:64" s="81" customFormat="1" ht="35.1" customHeight="1">
      <c r="A124" s="78">
        <f>A123+1</f>
        <v>46</v>
      </c>
      <c r="B124" s="255" t="s">
        <v>534</v>
      </c>
      <c r="C124" s="256"/>
      <c r="D124" s="257"/>
      <c r="E124" s="318"/>
      <c r="F124" s="262"/>
      <c r="G124" s="318"/>
      <c r="H124" s="262"/>
      <c r="I124" s="262"/>
      <c r="J124" s="262"/>
      <c r="K124" s="262"/>
      <c r="L124" s="263"/>
      <c r="M124" s="263"/>
      <c r="N124" s="263"/>
      <c r="O124" s="263"/>
      <c r="P124" s="263"/>
      <c r="Q124" s="263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3"/>
      <c r="AC124" s="263"/>
      <c r="AD124" s="263"/>
      <c r="AE124" s="263"/>
      <c r="AF124" s="263"/>
      <c r="AG124" s="263"/>
      <c r="AH124" s="263"/>
      <c r="AI124" s="263"/>
      <c r="AJ124" s="263"/>
      <c r="AK124" s="263"/>
      <c r="AL124" s="263"/>
      <c r="AM124" s="263"/>
      <c r="AN124" s="263"/>
      <c r="AO124" s="263"/>
      <c r="AP124" s="263"/>
      <c r="AQ124" s="263"/>
      <c r="AR124" s="263"/>
      <c r="AS124" s="263"/>
      <c r="AT124" s="263"/>
      <c r="AU124" s="263"/>
      <c r="AV124" s="263"/>
      <c r="AW124" s="263"/>
      <c r="AX124" s="263"/>
      <c r="AY124" s="263"/>
      <c r="AZ124" s="263"/>
      <c r="BA124" s="263"/>
      <c r="BB124" s="263"/>
      <c r="BC124" s="263"/>
      <c r="BD124" s="263"/>
      <c r="BE124" s="262"/>
      <c r="BF124" s="263"/>
      <c r="BG124" s="263"/>
      <c r="BH124" s="263"/>
      <c r="BI124" s="262"/>
      <c r="BJ124" s="262"/>
      <c r="BK124" s="264"/>
      <c r="BL124" s="265"/>
    </row>
    <row r="125" spans="1:64" s="81" customFormat="1" ht="35.1" customHeight="1">
      <c r="A125" s="78"/>
      <c r="B125" s="268" t="s">
        <v>662</v>
      </c>
      <c r="C125" s="256"/>
      <c r="D125" s="257"/>
      <c r="E125" s="318"/>
      <c r="F125" s="262"/>
      <c r="G125" s="318"/>
      <c r="H125" s="262"/>
      <c r="I125" s="262"/>
      <c r="J125" s="262"/>
      <c r="K125" s="262"/>
      <c r="L125" s="263"/>
      <c r="M125" s="263"/>
      <c r="N125" s="263"/>
      <c r="O125" s="263"/>
      <c r="P125" s="263"/>
      <c r="Q125" s="263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3"/>
      <c r="AC125" s="263"/>
      <c r="AD125" s="263"/>
      <c r="AE125" s="263"/>
      <c r="AF125" s="263"/>
      <c r="AG125" s="263"/>
      <c r="AH125" s="263"/>
      <c r="AI125" s="263"/>
      <c r="AJ125" s="263"/>
      <c r="AK125" s="263"/>
      <c r="AL125" s="263"/>
      <c r="AM125" s="263"/>
      <c r="AN125" s="263"/>
      <c r="AO125" s="263"/>
      <c r="AP125" s="263"/>
      <c r="AQ125" s="263"/>
      <c r="AR125" s="263"/>
      <c r="AS125" s="263"/>
      <c r="AT125" s="263"/>
      <c r="AU125" s="263"/>
      <c r="AV125" s="263"/>
      <c r="AW125" s="263"/>
      <c r="AX125" s="263"/>
      <c r="AY125" s="263"/>
      <c r="AZ125" s="263"/>
      <c r="BA125" s="263"/>
      <c r="BB125" s="263"/>
      <c r="BC125" s="263"/>
      <c r="BD125" s="263"/>
      <c r="BE125" s="262"/>
      <c r="BF125" s="263"/>
      <c r="BG125" s="263"/>
      <c r="BH125" s="263"/>
      <c r="BI125" s="262"/>
      <c r="BJ125" s="262"/>
      <c r="BK125" s="264"/>
      <c r="BL125" s="265"/>
    </row>
    <row r="126" spans="1:64" s="81" customFormat="1" ht="35.1" customHeight="1">
      <c r="A126" s="78"/>
      <c r="B126" s="268" t="s">
        <v>663</v>
      </c>
      <c r="C126" s="256"/>
      <c r="D126" s="257"/>
      <c r="E126" s="318"/>
      <c r="F126" s="262"/>
      <c r="G126" s="318"/>
      <c r="H126" s="262"/>
      <c r="I126" s="262"/>
      <c r="J126" s="262"/>
      <c r="K126" s="262"/>
      <c r="L126" s="263"/>
      <c r="M126" s="263"/>
      <c r="N126" s="263"/>
      <c r="O126" s="263"/>
      <c r="P126" s="263"/>
      <c r="Q126" s="263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3"/>
      <c r="AC126" s="263"/>
      <c r="AD126" s="263"/>
      <c r="AE126" s="263"/>
      <c r="AF126" s="263"/>
      <c r="AG126" s="263"/>
      <c r="AH126" s="263"/>
      <c r="AI126" s="263"/>
      <c r="AJ126" s="263"/>
      <c r="AK126" s="263"/>
      <c r="AL126" s="263"/>
      <c r="AM126" s="263"/>
      <c r="AN126" s="263"/>
      <c r="AO126" s="263"/>
      <c r="AP126" s="263"/>
      <c r="AQ126" s="263"/>
      <c r="AR126" s="263"/>
      <c r="AS126" s="263"/>
      <c r="AT126" s="263"/>
      <c r="AU126" s="263"/>
      <c r="AV126" s="263"/>
      <c r="AW126" s="263"/>
      <c r="AX126" s="263"/>
      <c r="AY126" s="263"/>
      <c r="AZ126" s="263"/>
      <c r="BA126" s="263"/>
      <c r="BB126" s="263"/>
      <c r="BC126" s="263"/>
      <c r="BD126" s="263"/>
      <c r="BE126" s="262"/>
      <c r="BF126" s="263"/>
      <c r="BG126" s="263"/>
      <c r="BH126" s="263"/>
      <c r="BI126" s="262"/>
      <c r="BJ126" s="262"/>
      <c r="BK126" s="264"/>
      <c r="BL126" s="265"/>
    </row>
    <row r="127" spans="1:64" s="81" customFormat="1" ht="35.1" customHeight="1">
      <c r="A127" s="78">
        <f>A124+1</f>
        <v>47</v>
      </c>
      <c r="B127" s="255" t="s">
        <v>535</v>
      </c>
      <c r="C127" s="256"/>
      <c r="D127" s="257"/>
      <c r="E127" s="318"/>
      <c r="F127" s="262"/>
      <c r="G127" s="318"/>
      <c r="H127" s="262"/>
      <c r="I127" s="262"/>
      <c r="J127" s="262"/>
      <c r="K127" s="262"/>
      <c r="L127" s="263"/>
      <c r="M127" s="263"/>
      <c r="N127" s="263"/>
      <c r="O127" s="263"/>
      <c r="P127" s="263"/>
      <c r="Q127" s="263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3"/>
      <c r="AC127" s="263"/>
      <c r="AD127" s="263"/>
      <c r="AE127" s="263"/>
      <c r="AF127" s="263"/>
      <c r="AG127" s="263"/>
      <c r="AH127" s="263"/>
      <c r="AI127" s="263"/>
      <c r="AJ127" s="263"/>
      <c r="AK127" s="263"/>
      <c r="AL127" s="263"/>
      <c r="AM127" s="263"/>
      <c r="AN127" s="263"/>
      <c r="AO127" s="263"/>
      <c r="AP127" s="263"/>
      <c r="AQ127" s="263"/>
      <c r="AR127" s="263"/>
      <c r="AS127" s="263"/>
      <c r="AT127" s="263"/>
      <c r="AU127" s="263"/>
      <c r="AV127" s="263"/>
      <c r="AW127" s="263"/>
      <c r="AX127" s="263"/>
      <c r="AY127" s="263"/>
      <c r="AZ127" s="263"/>
      <c r="BA127" s="263"/>
      <c r="BB127" s="263"/>
      <c r="BC127" s="263"/>
      <c r="BD127" s="263"/>
      <c r="BE127" s="262"/>
      <c r="BF127" s="263"/>
      <c r="BG127" s="263"/>
      <c r="BH127" s="263"/>
      <c r="BI127" s="262"/>
      <c r="BJ127" s="262"/>
      <c r="BK127" s="264"/>
      <c r="BL127" s="265"/>
    </row>
    <row r="128" spans="1:64" s="81" customFormat="1" ht="35.1" customHeight="1">
      <c r="A128" s="78"/>
      <c r="B128" s="268" t="s">
        <v>664</v>
      </c>
      <c r="C128" s="256" t="s">
        <v>606</v>
      </c>
      <c r="D128" s="257" t="s">
        <v>666</v>
      </c>
      <c r="E128" s="318"/>
      <c r="F128" s="262"/>
      <c r="G128" s="318"/>
      <c r="H128" s="262"/>
      <c r="I128" s="262"/>
      <c r="J128" s="262"/>
      <c r="K128" s="262"/>
      <c r="L128" s="263"/>
      <c r="M128" s="263"/>
      <c r="N128" s="263"/>
      <c r="O128" s="263"/>
      <c r="P128" s="263"/>
      <c r="Q128" s="263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3"/>
      <c r="AC128" s="263"/>
      <c r="AD128" s="263"/>
      <c r="AE128" s="263"/>
      <c r="AF128" s="263"/>
      <c r="AG128" s="263"/>
      <c r="AH128" s="263"/>
      <c r="AI128" s="263"/>
      <c r="AJ128" s="263"/>
      <c r="AK128" s="263"/>
      <c r="AL128" s="263"/>
      <c r="AM128" s="263"/>
      <c r="AN128" s="263"/>
      <c r="AO128" s="263"/>
      <c r="AP128" s="263"/>
      <c r="AQ128" s="263"/>
      <c r="AR128" s="263"/>
      <c r="AS128" s="263"/>
      <c r="AT128" s="263"/>
      <c r="AU128" s="263"/>
      <c r="AV128" s="263"/>
      <c r="AW128" s="263"/>
      <c r="AX128" s="263"/>
      <c r="AY128" s="263"/>
      <c r="AZ128" s="263"/>
      <c r="BA128" s="263"/>
      <c r="BB128" s="263"/>
      <c r="BC128" s="263"/>
      <c r="BD128" s="263"/>
      <c r="BE128" s="262"/>
      <c r="BF128" s="263"/>
      <c r="BG128" s="263"/>
      <c r="BH128" s="263"/>
      <c r="BI128" s="262"/>
      <c r="BJ128" s="262"/>
      <c r="BK128" s="264"/>
      <c r="BL128" s="265"/>
    </row>
    <row r="129" spans="1:64" s="81" customFormat="1" ht="35.1" customHeight="1">
      <c r="A129" s="78"/>
      <c r="B129" s="268" t="str">
        <f>D128</f>
        <v>2층 사무실</v>
      </c>
      <c r="C129" s="256" t="s">
        <v>606</v>
      </c>
      <c r="D129" s="257" t="s">
        <v>667</v>
      </c>
      <c r="E129" s="318"/>
      <c r="F129" s="262"/>
      <c r="G129" s="318"/>
      <c r="H129" s="262"/>
      <c r="I129" s="262"/>
      <c r="J129" s="262"/>
      <c r="K129" s="262"/>
      <c r="L129" s="263"/>
      <c r="M129" s="263"/>
      <c r="N129" s="263"/>
      <c r="O129" s="263"/>
      <c r="P129" s="263"/>
      <c r="Q129" s="263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3"/>
      <c r="AC129" s="263"/>
      <c r="AD129" s="263"/>
      <c r="AE129" s="263"/>
      <c r="AF129" s="263"/>
      <c r="AG129" s="263"/>
      <c r="AH129" s="263"/>
      <c r="AI129" s="263"/>
      <c r="AJ129" s="263"/>
      <c r="AK129" s="263"/>
      <c r="AL129" s="263"/>
      <c r="AM129" s="263"/>
      <c r="AN129" s="263"/>
      <c r="AO129" s="263"/>
      <c r="AP129" s="263"/>
      <c r="AQ129" s="263"/>
      <c r="AR129" s="263"/>
      <c r="AS129" s="263"/>
      <c r="AT129" s="263"/>
      <c r="AU129" s="263"/>
      <c r="AV129" s="263"/>
      <c r="AW129" s="263"/>
      <c r="AX129" s="263"/>
      <c r="AY129" s="263"/>
      <c r="AZ129" s="263"/>
      <c r="BA129" s="263"/>
      <c r="BB129" s="263"/>
      <c r="BC129" s="263"/>
      <c r="BD129" s="263"/>
      <c r="BE129" s="262"/>
      <c r="BF129" s="263"/>
      <c r="BG129" s="263"/>
      <c r="BH129" s="263"/>
      <c r="BI129" s="262"/>
      <c r="BJ129" s="262"/>
      <c r="BK129" s="264"/>
      <c r="BL129" s="265"/>
    </row>
    <row r="130" spans="1:64" s="81" customFormat="1" ht="35.1" customHeight="1">
      <c r="A130" s="78"/>
      <c r="B130" s="268" t="s">
        <v>665</v>
      </c>
      <c r="C130" s="256" t="s">
        <v>606</v>
      </c>
      <c r="D130" s="257" t="s">
        <v>668</v>
      </c>
      <c r="E130" s="318"/>
      <c r="F130" s="262"/>
      <c r="G130" s="318"/>
      <c r="H130" s="262"/>
      <c r="I130" s="262"/>
      <c r="J130" s="262"/>
      <c r="K130" s="262"/>
      <c r="L130" s="263"/>
      <c r="M130" s="263"/>
      <c r="N130" s="263"/>
      <c r="O130" s="263"/>
      <c r="P130" s="263"/>
      <c r="Q130" s="263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3"/>
      <c r="AC130" s="263"/>
      <c r="AD130" s="263"/>
      <c r="AE130" s="263"/>
      <c r="AF130" s="263"/>
      <c r="AG130" s="263"/>
      <c r="AH130" s="263"/>
      <c r="AI130" s="263"/>
      <c r="AJ130" s="263"/>
      <c r="AK130" s="263"/>
      <c r="AL130" s="263"/>
      <c r="AM130" s="263"/>
      <c r="AN130" s="263"/>
      <c r="AO130" s="263"/>
      <c r="AP130" s="263"/>
      <c r="AQ130" s="263"/>
      <c r="AR130" s="263"/>
      <c r="AS130" s="263"/>
      <c r="AT130" s="263"/>
      <c r="AU130" s="263"/>
      <c r="AV130" s="263"/>
      <c r="AW130" s="263"/>
      <c r="AX130" s="263"/>
      <c r="AY130" s="263"/>
      <c r="AZ130" s="263"/>
      <c r="BA130" s="263"/>
      <c r="BB130" s="263"/>
      <c r="BC130" s="263"/>
      <c r="BD130" s="263"/>
      <c r="BE130" s="262"/>
      <c r="BF130" s="263"/>
      <c r="BG130" s="263"/>
      <c r="BH130" s="263"/>
      <c r="BI130" s="262"/>
      <c r="BJ130" s="262"/>
      <c r="BK130" s="264"/>
      <c r="BL130" s="265"/>
    </row>
    <row r="131" spans="1:64" s="81" customFormat="1" ht="35.1" customHeight="1">
      <c r="A131" s="78"/>
      <c r="B131" s="268" t="str">
        <f>D130</f>
        <v>다리앞 CCTV pole</v>
      </c>
      <c r="C131" s="256" t="s">
        <v>606</v>
      </c>
      <c r="D131" s="257" t="s">
        <v>669</v>
      </c>
      <c r="E131" s="318"/>
      <c r="F131" s="262"/>
      <c r="G131" s="318"/>
      <c r="H131" s="262"/>
      <c r="I131" s="262"/>
      <c r="J131" s="262"/>
      <c r="K131" s="262"/>
      <c r="L131" s="263"/>
      <c r="M131" s="263"/>
      <c r="N131" s="263"/>
      <c r="O131" s="263"/>
      <c r="P131" s="263"/>
      <c r="Q131" s="263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3"/>
      <c r="AC131" s="263"/>
      <c r="AD131" s="263"/>
      <c r="AE131" s="263"/>
      <c r="AF131" s="263"/>
      <c r="AG131" s="263"/>
      <c r="AH131" s="263"/>
      <c r="AI131" s="263"/>
      <c r="AJ131" s="263"/>
      <c r="AK131" s="263"/>
      <c r="AL131" s="263"/>
      <c r="AM131" s="263"/>
      <c r="AN131" s="263"/>
      <c r="AO131" s="263"/>
      <c r="AP131" s="263"/>
      <c r="AQ131" s="263"/>
      <c r="AR131" s="263"/>
      <c r="AS131" s="263"/>
      <c r="AT131" s="263"/>
      <c r="AU131" s="263"/>
      <c r="AV131" s="263"/>
      <c r="AW131" s="263"/>
      <c r="AX131" s="263"/>
      <c r="AY131" s="263"/>
      <c r="AZ131" s="263"/>
      <c r="BA131" s="263"/>
      <c r="BB131" s="263"/>
      <c r="BC131" s="263"/>
      <c r="BD131" s="263"/>
      <c r="BE131" s="262"/>
      <c r="BF131" s="263"/>
      <c r="BG131" s="263"/>
      <c r="BH131" s="263"/>
      <c r="BI131" s="262"/>
      <c r="BJ131" s="262"/>
      <c r="BK131" s="264"/>
      <c r="BL131" s="265"/>
    </row>
    <row r="132" spans="1:64" s="81" customFormat="1" ht="35.1" customHeight="1">
      <c r="A132" s="78"/>
      <c r="B132" s="268" t="str">
        <f>D131</f>
        <v>관리사무소 앞 CCTV pole</v>
      </c>
      <c r="C132" s="256" t="s">
        <v>606</v>
      </c>
      <c r="D132" s="257" t="s">
        <v>670</v>
      </c>
      <c r="E132" s="318"/>
      <c r="F132" s="262"/>
      <c r="G132" s="318"/>
      <c r="H132" s="262"/>
      <c r="I132" s="262"/>
      <c r="J132" s="262"/>
      <c r="K132" s="262"/>
      <c r="L132" s="263"/>
      <c r="M132" s="263"/>
      <c r="N132" s="263"/>
      <c r="O132" s="263"/>
      <c r="P132" s="263"/>
      <c r="Q132" s="263"/>
      <c r="R132" s="263"/>
      <c r="S132" s="263"/>
      <c r="T132" s="263"/>
      <c r="U132" s="263"/>
      <c r="V132" s="263"/>
      <c r="W132" s="263"/>
      <c r="X132" s="263"/>
      <c r="Y132" s="263"/>
      <c r="Z132" s="263"/>
      <c r="AA132" s="263"/>
      <c r="AB132" s="263"/>
      <c r="AC132" s="263"/>
      <c r="AD132" s="263"/>
      <c r="AE132" s="263"/>
      <c r="AF132" s="263"/>
      <c r="AG132" s="263"/>
      <c r="AH132" s="263"/>
      <c r="AI132" s="263"/>
      <c r="AJ132" s="263"/>
      <c r="AK132" s="263"/>
      <c r="AL132" s="263"/>
      <c r="AM132" s="263"/>
      <c r="AN132" s="263"/>
      <c r="AO132" s="263"/>
      <c r="AP132" s="263"/>
      <c r="AQ132" s="263"/>
      <c r="AR132" s="263"/>
      <c r="AS132" s="263"/>
      <c r="AT132" s="263"/>
      <c r="AU132" s="263"/>
      <c r="AV132" s="263"/>
      <c r="AW132" s="263"/>
      <c r="AX132" s="263"/>
      <c r="AY132" s="263"/>
      <c r="AZ132" s="263"/>
      <c r="BA132" s="263"/>
      <c r="BB132" s="263"/>
      <c r="BC132" s="263"/>
      <c r="BD132" s="263"/>
      <c r="BE132" s="262"/>
      <c r="BF132" s="263"/>
      <c r="BG132" s="263"/>
      <c r="BH132" s="263"/>
      <c r="BI132" s="262"/>
      <c r="BJ132" s="262"/>
      <c r="BK132" s="264"/>
      <c r="BL132" s="265"/>
    </row>
    <row r="133" spans="1:64" s="81" customFormat="1" ht="35.1" customHeight="1">
      <c r="A133" s="78">
        <f>A127+1</f>
        <v>48</v>
      </c>
      <c r="B133" s="255" t="s">
        <v>536</v>
      </c>
      <c r="C133" s="256"/>
      <c r="D133" s="257"/>
      <c r="E133" s="318"/>
      <c r="F133" s="262"/>
      <c r="G133" s="318"/>
      <c r="H133" s="262"/>
      <c r="I133" s="262"/>
      <c r="J133" s="262"/>
      <c r="K133" s="262"/>
      <c r="L133" s="263"/>
      <c r="M133" s="263"/>
      <c r="N133" s="263"/>
      <c r="O133" s="263"/>
      <c r="P133" s="263"/>
      <c r="Q133" s="263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3"/>
      <c r="AC133" s="263"/>
      <c r="AD133" s="263"/>
      <c r="AE133" s="263"/>
      <c r="AF133" s="263"/>
      <c r="AG133" s="263"/>
      <c r="AH133" s="263"/>
      <c r="AI133" s="263"/>
      <c r="AJ133" s="263"/>
      <c r="AK133" s="263"/>
      <c r="AL133" s="263"/>
      <c r="AM133" s="263"/>
      <c r="AN133" s="263"/>
      <c r="AO133" s="263"/>
      <c r="AP133" s="263"/>
      <c r="AQ133" s="263"/>
      <c r="AR133" s="263"/>
      <c r="AS133" s="263"/>
      <c r="AT133" s="263"/>
      <c r="AU133" s="263"/>
      <c r="AV133" s="263"/>
      <c r="AW133" s="263"/>
      <c r="AX133" s="263"/>
      <c r="AY133" s="263"/>
      <c r="AZ133" s="263"/>
      <c r="BA133" s="263"/>
      <c r="BB133" s="263"/>
      <c r="BC133" s="263"/>
      <c r="BD133" s="263"/>
      <c r="BE133" s="262"/>
      <c r="BF133" s="263"/>
      <c r="BG133" s="263"/>
      <c r="BH133" s="263"/>
      <c r="BI133" s="262"/>
      <c r="BJ133" s="262"/>
      <c r="BK133" s="264"/>
      <c r="BL133" s="265"/>
    </row>
    <row r="134" spans="1:64" s="81" customFormat="1" ht="35.1" customHeight="1">
      <c r="A134" s="78"/>
      <c r="B134" s="268" t="s">
        <v>671</v>
      </c>
      <c r="C134" s="256" t="s">
        <v>606</v>
      </c>
      <c r="D134" s="257" t="s">
        <v>660</v>
      </c>
      <c r="E134" s="318"/>
      <c r="F134" s="262"/>
      <c r="G134" s="318"/>
      <c r="H134" s="262"/>
      <c r="I134" s="262"/>
      <c r="J134" s="262"/>
      <c r="K134" s="262"/>
      <c r="L134" s="263"/>
      <c r="M134" s="263"/>
      <c r="N134" s="263"/>
      <c r="O134" s="263"/>
      <c r="P134" s="263"/>
      <c r="Q134" s="263"/>
      <c r="R134" s="263"/>
      <c r="S134" s="263"/>
      <c r="T134" s="263"/>
      <c r="U134" s="263"/>
      <c r="V134" s="263"/>
      <c r="W134" s="263"/>
      <c r="X134" s="263"/>
      <c r="Y134" s="263"/>
      <c r="Z134" s="263"/>
      <c r="AA134" s="263"/>
      <c r="AB134" s="263"/>
      <c r="AC134" s="263"/>
      <c r="AD134" s="263"/>
      <c r="AE134" s="263"/>
      <c r="AF134" s="263"/>
      <c r="AG134" s="263"/>
      <c r="AH134" s="263"/>
      <c r="AI134" s="263"/>
      <c r="AJ134" s="263"/>
      <c r="AK134" s="263"/>
      <c r="AL134" s="263"/>
      <c r="AM134" s="263"/>
      <c r="AN134" s="263"/>
      <c r="AO134" s="263"/>
      <c r="AP134" s="263"/>
      <c r="AQ134" s="263"/>
      <c r="AR134" s="263"/>
      <c r="AS134" s="263"/>
      <c r="AT134" s="263"/>
      <c r="AU134" s="263"/>
      <c r="AV134" s="263"/>
      <c r="AW134" s="263"/>
      <c r="AX134" s="263"/>
      <c r="AY134" s="263"/>
      <c r="AZ134" s="263"/>
      <c r="BA134" s="263"/>
      <c r="BB134" s="263"/>
      <c r="BC134" s="263"/>
      <c r="BD134" s="263"/>
      <c r="BE134" s="262"/>
      <c r="BF134" s="263"/>
      <c r="BG134" s="263"/>
      <c r="BH134" s="263"/>
      <c r="BI134" s="262"/>
      <c r="BJ134" s="262"/>
      <c r="BK134" s="264"/>
      <c r="BL134" s="265"/>
    </row>
    <row r="135" spans="1:64" s="81" customFormat="1" ht="35.1" customHeight="1">
      <c r="A135" s="78">
        <f>A133+1</f>
        <v>49</v>
      </c>
      <c r="B135" s="255" t="s">
        <v>538</v>
      </c>
      <c r="C135" s="256"/>
      <c r="D135" s="257"/>
      <c r="E135" s="318"/>
      <c r="F135" s="262"/>
      <c r="G135" s="318"/>
      <c r="H135" s="262"/>
      <c r="I135" s="262"/>
      <c r="J135" s="262"/>
      <c r="K135" s="262"/>
      <c r="L135" s="263"/>
      <c r="M135" s="263"/>
      <c r="N135" s="263"/>
      <c r="O135" s="263"/>
      <c r="P135" s="263"/>
      <c r="Q135" s="263"/>
      <c r="R135" s="263"/>
      <c r="S135" s="263"/>
      <c r="T135" s="263"/>
      <c r="U135" s="263"/>
      <c r="V135" s="263"/>
      <c r="W135" s="263"/>
      <c r="X135" s="263"/>
      <c r="Y135" s="263"/>
      <c r="Z135" s="263"/>
      <c r="AA135" s="263"/>
      <c r="AB135" s="263"/>
      <c r="AC135" s="263"/>
      <c r="AD135" s="263"/>
      <c r="AE135" s="263"/>
      <c r="AF135" s="263"/>
      <c r="AG135" s="263"/>
      <c r="AH135" s="263"/>
      <c r="AI135" s="263"/>
      <c r="AJ135" s="263"/>
      <c r="AK135" s="263"/>
      <c r="AL135" s="263"/>
      <c r="AM135" s="263"/>
      <c r="AN135" s="263"/>
      <c r="AO135" s="263"/>
      <c r="AP135" s="263"/>
      <c r="AQ135" s="263"/>
      <c r="AR135" s="263"/>
      <c r="AS135" s="263"/>
      <c r="AT135" s="263"/>
      <c r="AU135" s="263"/>
      <c r="AV135" s="263"/>
      <c r="AW135" s="263"/>
      <c r="AX135" s="263"/>
      <c r="AY135" s="263"/>
      <c r="AZ135" s="263"/>
      <c r="BA135" s="263"/>
      <c r="BB135" s="263"/>
      <c r="BC135" s="263"/>
      <c r="BD135" s="263"/>
      <c r="BE135" s="262"/>
      <c r="BF135" s="263"/>
      <c r="BG135" s="263"/>
      <c r="BH135" s="263"/>
      <c r="BI135" s="262"/>
      <c r="BJ135" s="262"/>
      <c r="BK135" s="264"/>
      <c r="BL135" s="265"/>
    </row>
    <row r="136" spans="1:64" s="81" customFormat="1" ht="35.1" customHeight="1">
      <c r="A136" s="78"/>
      <c r="B136" s="268" t="s">
        <v>985</v>
      </c>
      <c r="C136" s="256" t="s">
        <v>606</v>
      </c>
      <c r="D136" s="257" t="s">
        <v>672</v>
      </c>
      <c r="E136" s="318"/>
      <c r="F136" s="262"/>
      <c r="G136" s="318"/>
      <c r="H136" s="262"/>
      <c r="I136" s="262"/>
      <c r="J136" s="262"/>
      <c r="K136" s="262"/>
      <c r="L136" s="263"/>
      <c r="M136" s="263"/>
      <c r="N136" s="263"/>
      <c r="O136" s="263"/>
      <c r="P136" s="263"/>
      <c r="Q136" s="263"/>
      <c r="R136" s="263"/>
      <c r="S136" s="263"/>
      <c r="T136" s="263"/>
      <c r="U136" s="263"/>
      <c r="V136" s="263"/>
      <c r="W136" s="263"/>
      <c r="X136" s="263"/>
      <c r="Y136" s="263"/>
      <c r="Z136" s="263"/>
      <c r="AA136" s="263"/>
      <c r="AB136" s="263"/>
      <c r="AC136" s="263"/>
      <c r="AD136" s="263"/>
      <c r="AE136" s="263"/>
      <c r="AF136" s="263"/>
      <c r="AG136" s="263"/>
      <c r="AH136" s="263"/>
      <c r="AI136" s="263"/>
      <c r="AJ136" s="263"/>
      <c r="AK136" s="263"/>
      <c r="AL136" s="263"/>
      <c r="AM136" s="263"/>
      <c r="AN136" s="263"/>
      <c r="AO136" s="263"/>
      <c r="AP136" s="263"/>
      <c r="AQ136" s="263"/>
      <c r="AR136" s="263"/>
      <c r="AS136" s="263"/>
      <c r="AT136" s="263"/>
      <c r="AU136" s="263"/>
      <c r="AV136" s="263"/>
      <c r="AW136" s="263"/>
      <c r="AX136" s="263"/>
      <c r="AY136" s="263"/>
      <c r="AZ136" s="263"/>
      <c r="BA136" s="263"/>
      <c r="BB136" s="263"/>
      <c r="BC136" s="263"/>
      <c r="BD136" s="263"/>
      <c r="BE136" s="262"/>
      <c r="BF136" s="263"/>
      <c r="BG136" s="263"/>
      <c r="BH136" s="263"/>
      <c r="BI136" s="262"/>
      <c r="BJ136" s="262"/>
      <c r="BK136" s="264"/>
      <c r="BL136" s="265"/>
    </row>
    <row r="137" spans="1:64" s="81" customFormat="1" ht="35.1" customHeight="1">
      <c r="A137" s="78"/>
      <c r="B137" s="268" t="str">
        <f>D136</f>
        <v>주차장 낙동강관리본부 pole</v>
      </c>
      <c r="C137" s="256" t="s">
        <v>606</v>
      </c>
      <c r="D137" s="257" t="s">
        <v>673</v>
      </c>
      <c r="E137" s="318"/>
      <c r="F137" s="262"/>
      <c r="G137" s="318"/>
      <c r="H137" s="262"/>
      <c r="I137" s="262"/>
      <c r="J137" s="262"/>
      <c r="K137" s="262"/>
      <c r="L137" s="263"/>
      <c r="M137" s="263"/>
      <c r="N137" s="263"/>
      <c r="O137" s="263"/>
      <c r="P137" s="263"/>
      <c r="Q137" s="263"/>
      <c r="R137" s="263"/>
      <c r="S137" s="263"/>
      <c r="T137" s="263"/>
      <c r="U137" s="263"/>
      <c r="V137" s="263"/>
      <c r="W137" s="263"/>
      <c r="X137" s="263"/>
      <c r="Y137" s="263"/>
      <c r="Z137" s="263"/>
      <c r="AA137" s="263"/>
      <c r="AB137" s="263"/>
      <c r="AC137" s="263"/>
      <c r="AD137" s="263"/>
      <c r="AE137" s="263"/>
      <c r="AF137" s="263"/>
      <c r="AG137" s="263"/>
      <c r="AH137" s="263"/>
      <c r="AI137" s="263"/>
      <c r="AJ137" s="263"/>
      <c r="AK137" s="263"/>
      <c r="AL137" s="263"/>
      <c r="AM137" s="263"/>
      <c r="AN137" s="263"/>
      <c r="AO137" s="263"/>
      <c r="AP137" s="263"/>
      <c r="AQ137" s="263"/>
      <c r="AR137" s="263"/>
      <c r="AS137" s="263"/>
      <c r="AT137" s="263"/>
      <c r="AU137" s="263"/>
      <c r="AV137" s="263"/>
      <c r="AW137" s="263"/>
      <c r="AX137" s="263"/>
      <c r="AY137" s="263"/>
      <c r="AZ137" s="263"/>
      <c r="BA137" s="263"/>
      <c r="BB137" s="263"/>
      <c r="BC137" s="263"/>
      <c r="BD137" s="263"/>
      <c r="BE137" s="262"/>
      <c r="BF137" s="263"/>
      <c r="BG137" s="263"/>
      <c r="BH137" s="263"/>
      <c r="BI137" s="262"/>
      <c r="BJ137" s="262"/>
      <c r="BK137" s="264"/>
      <c r="BL137" s="265"/>
    </row>
    <row r="138" spans="1:64" s="81" customFormat="1" ht="35.1" customHeight="1">
      <c r="A138" s="78">
        <f>A135+1</f>
        <v>50</v>
      </c>
      <c r="B138" s="255" t="s">
        <v>674</v>
      </c>
      <c r="C138" s="256"/>
      <c r="D138" s="257"/>
      <c r="E138" s="318"/>
      <c r="F138" s="262"/>
      <c r="G138" s="318"/>
      <c r="H138" s="262"/>
      <c r="I138" s="262"/>
      <c r="J138" s="262"/>
      <c r="K138" s="262"/>
      <c r="L138" s="263"/>
      <c r="M138" s="263"/>
      <c r="N138" s="263"/>
      <c r="O138" s="263"/>
      <c r="P138" s="263"/>
      <c r="Q138" s="263"/>
      <c r="R138" s="263"/>
      <c r="S138" s="263"/>
      <c r="T138" s="263"/>
      <c r="U138" s="263"/>
      <c r="V138" s="263"/>
      <c r="W138" s="263"/>
      <c r="X138" s="263"/>
      <c r="Y138" s="263"/>
      <c r="Z138" s="263"/>
      <c r="AA138" s="263"/>
      <c r="AB138" s="263"/>
      <c r="AC138" s="263"/>
      <c r="AD138" s="263"/>
      <c r="AE138" s="263"/>
      <c r="AF138" s="263"/>
      <c r="AG138" s="263"/>
      <c r="AH138" s="263"/>
      <c r="AI138" s="263"/>
      <c r="AJ138" s="263"/>
      <c r="AK138" s="263"/>
      <c r="AL138" s="263"/>
      <c r="AM138" s="263"/>
      <c r="AN138" s="263"/>
      <c r="AO138" s="263"/>
      <c r="AP138" s="263"/>
      <c r="AQ138" s="263"/>
      <c r="AR138" s="263"/>
      <c r="AS138" s="263"/>
      <c r="AT138" s="263"/>
      <c r="AU138" s="263"/>
      <c r="AV138" s="263"/>
      <c r="AW138" s="263"/>
      <c r="AX138" s="263"/>
      <c r="AY138" s="263"/>
      <c r="AZ138" s="263"/>
      <c r="BA138" s="263"/>
      <c r="BB138" s="263"/>
      <c r="BC138" s="263"/>
      <c r="BD138" s="263"/>
      <c r="BE138" s="262"/>
      <c r="BF138" s="263"/>
      <c r="BG138" s="263"/>
      <c r="BH138" s="263"/>
      <c r="BI138" s="262"/>
      <c r="BJ138" s="262"/>
      <c r="BK138" s="264"/>
      <c r="BL138" s="265"/>
    </row>
    <row r="139" spans="1:64" s="81" customFormat="1" ht="35.1" customHeight="1">
      <c r="A139" s="78">
        <f>A138+1</f>
        <v>51</v>
      </c>
      <c r="B139" s="255" t="s">
        <v>540</v>
      </c>
      <c r="C139" s="256"/>
      <c r="D139" s="257"/>
      <c r="E139" s="318"/>
      <c r="F139" s="262"/>
      <c r="G139" s="318"/>
      <c r="H139" s="262"/>
      <c r="I139" s="262"/>
      <c r="J139" s="262"/>
      <c r="K139" s="262"/>
      <c r="L139" s="263"/>
      <c r="M139" s="263"/>
      <c r="N139" s="263"/>
      <c r="O139" s="263"/>
      <c r="P139" s="263"/>
      <c r="Q139" s="263"/>
      <c r="R139" s="263"/>
      <c r="S139" s="263"/>
      <c r="T139" s="263"/>
      <c r="U139" s="263"/>
      <c r="V139" s="263"/>
      <c r="W139" s="263"/>
      <c r="X139" s="263"/>
      <c r="Y139" s="263"/>
      <c r="Z139" s="263"/>
      <c r="AA139" s="263"/>
      <c r="AB139" s="263"/>
      <c r="AC139" s="263"/>
      <c r="AD139" s="263"/>
      <c r="AE139" s="263"/>
      <c r="AF139" s="263"/>
      <c r="AG139" s="263"/>
      <c r="AH139" s="263"/>
      <c r="AI139" s="263"/>
      <c r="AJ139" s="263"/>
      <c r="AK139" s="263"/>
      <c r="AL139" s="263"/>
      <c r="AM139" s="263"/>
      <c r="AN139" s="263"/>
      <c r="AO139" s="263"/>
      <c r="AP139" s="263"/>
      <c r="AQ139" s="263"/>
      <c r="AR139" s="263"/>
      <c r="AS139" s="263"/>
      <c r="AT139" s="263"/>
      <c r="AU139" s="263"/>
      <c r="AV139" s="263"/>
      <c r="AW139" s="263"/>
      <c r="AX139" s="263"/>
      <c r="AY139" s="263"/>
      <c r="AZ139" s="263"/>
      <c r="BA139" s="263"/>
      <c r="BB139" s="263"/>
      <c r="BC139" s="263"/>
      <c r="BD139" s="263"/>
      <c r="BE139" s="262"/>
      <c r="BF139" s="263"/>
      <c r="BG139" s="263"/>
      <c r="BH139" s="263"/>
      <c r="BI139" s="262"/>
      <c r="BJ139" s="262"/>
      <c r="BK139" s="264"/>
      <c r="BL139" s="265"/>
    </row>
    <row r="140" spans="1:64" s="81" customFormat="1" ht="35.1" customHeight="1">
      <c r="A140" s="78"/>
      <c r="B140" s="268" t="s">
        <v>675</v>
      </c>
      <c r="C140" s="256" t="s">
        <v>606</v>
      </c>
      <c r="D140" s="257" t="s">
        <v>676</v>
      </c>
      <c r="E140" s="318"/>
      <c r="F140" s="262"/>
      <c r="G140" s="318"/>
      <c r="H140" s="262"/>
      <c r="I140" s="262"/>
      <c r="J140" s="262"/>
      <c r="K140" s="262"/>
      <c r="L140" s="263"/>
      <c r="M140" s="263"/>
      <c r="N140" s="263"/>
      <c r="O140" s="263"/>
      <c r="P140" s="263"/>
      <c r="Q140" s="263"/>
      <c r="R140" s="263"/>
      <c r="S140" s="263"/>
      <c r="T140" s="263"/>
      <c r="U140" s="263"/>
      <c r="V140" s="263"/>
      <c r="W140" s="263"/>
      <c r="X140" s="263"/>
      <c r="Y140" s="263"/>
      <c r="Z140" s="263"/>
      <c r="AA140" s="263"/>
      <c r="AB140" s="263"/>
      <c r="AC140" s="263"/>
      <c r="AD140" s="263"/>
      <c r="AE140" s="263"/>
      <c r="AF140" s="263"/>
      <c r="AG140" s="263"/>
      <c r="AH140" s="263"/>
      <c r="AI140" s="263"/>
      <c r="AJ140" s="263"/>
      <c r="AK140" s="263"/>
      <c r="AL140" s="263"/>
      <c r="AM140" s="263"/>
      <c r="AN140" s="263"/>
      <c r="AO140" s="263"/>
      <c r="AP140" s="263"/>
      <c r="AQ140" s="263"/>
      <c r="AR140" s="263"/>
      <c r="AS140" s="263"/>
      <c r="AT140" s="263"/>
      <c r="AU140" s="263"/>
      <c r="AV140" s="263"/>
      <c r="AW140" s="263"/>
      <c r="AX140" s="263"/>
      <c r="AY140" s="263"/>
      <c r="AZ140" s="263"/>
      <c r="BA140" s="263"/>
      <c r="BB140" s="263"/>
      <c r="BC140" s="263"/>
      <c r="BD140" s="263"/>
      <c r="BE140" s="262"/>
      <c r="BF140" s="263"/>
      <c r="BG140" s="263"/>
      <c r="BH140" s="263"/>
      <c r="BI140" s="262"/>
      <c r="BJ140" s="262"/>
      <c r="BK140" s="264"/>
      <c r="BL140" s="265"/>
    </row>
    <row r="141" spans="1:64" s="81" customFormat="1" ht="35.1" customHeight="1">
      <c r="A141" s="78"/>
      <c r="B141" s="268" t="str">
        <f>D140</f>
        <v>수영장#1</v>
      </c>
      <c r="C141" s="256" t="s">
        <v>606</v>
      </c>
      <c r="D141" s="257" t="s">
        <v>677</v>
      </c>
      <c r="E141" s="318"/>
      <c r="F141" s="262"/>
      <c r="G141" s="318"/>
      <c r="H141" s="262"/>
      <c r="I141" s="262"/>
      <c r="J141" s="262"/>
      <c r="K141" s="262"/>
      <c r="L141" s="263"/>
      <c r="M141" s="263"/>
      <c r="N141" s="263"/>
      <c r="O141" s="263"/>
      <c r="P141" s="263"/>
      <c r="Q141" s="263"/>
      <c r="R141" s="263"/>
      <c r="S141" s="263"/>
      <c r="T141" s="263"/>
      <c r="U141" s="263"/>
      <c r="V141" s="263"/>
      <c r="W141" s="263"/>
      <c r="X141" s="263"/>
      <c r="Y141" s="263"/>
      <c r="Z141" s="263"/>
      <c r="AA141" s="263"/>
      <c r="AB141" s="263"/>
      <c r="AC141" s="263"/>
      <c r="AD141" s="263"/>
      <c r="AE141" s="263"/>
      <c r="AF141" s="263"/>
      <c r="AG141" s="263"/>
      <c r="AH141" s="263"/>
      <c r="AI141" s="263"/>
      <c r="AJ141" s="263"/>
      <c r="AK141" s="263"/>
      <c r="AL141" s="263"/>
      <c r="AM141" s="263"/>
      <c r="AN141" s="263"/>
      <c r="AO141" s="263"/>
      <c r="AP141" s="263"/>
      <c r="AQ141" s="263"/>
      <c r="AR141" s="263"/>
      <c r="AS141" s="263"/>
      <c r="AT141" s="263"/>
      <c r="AU141" s="263"/>
      <c r="AV141" s="263"/>
      <c r="AW141" s="263"/>
      <c r="AX141" s="263"/>
      <c r="AY141" s="263"/>
      <c r="AZ141" s="263"/>
      <c r="BA141" s="263"/>
      <c r="BB141" s="263"/>
      <c r="BC141" s="263"/>
      <c r="BD141" s="263"/>
      <c r="BE141" s="262"/>
      <c r="BF141" s="263"/>
      <c r="BG141" s="263"/>
      <c r="BH141" s="263"/>
      <c r="BI141" s="262"/>
      <c r="BJ141" s="262"/>
      <c r="BK141" s="264"/>
      <c r="BL141" s="265"/>
    </row>
    <row r="142" spans="1:64" s="81" customFormat="1" ht="35.1" customHeight="1">
      <c r="A142" s="78"/>
      <c r="B142" s="268" t="str">
        <f>D141</f>
        <v>수영장#2</v>
      </c>
      <c r="C142" s="256" t="s">
        <v>606</v>
      </c>
      <c r="D142" s="257" t="s">
        <v>678</v>
      </c>
      <c r="E142" s="318"/>
      <c r="F142" s="262"/>
      <c r="G142" s="318"/>
      <c r="H142" s="262"/>
      <c r="I142" s="262"/>
      <c r="J142" s="262"/>
      <c r="K142" s="262"/>
      <c r="L142" s="263"/>
      <c r="M142" s="263"/>
      <c r="N142" s="263"/>
      <c r="O142" s="263"/>
      <c r="P142" s="263"/>
      <c r="Q142" s="263"/>
      <c r="R142" s="263"/>
      <c r="S142" s="263"/>
      <c r="T142" s="263"/>
      <c r="U142" s="263"/>
      <c r="V142" s="263"/>
      <c r="W142" s="263"/>
      <c r="X142" s="263"/>
      <c r="Y142" s="263"/>
      <c r="Z142" s="263"/>
      <c r="AA142" s="263"/>
      <c r="AB142" s="263"/>
      <c r="AC142" s="263"/>
      <c r="AD142" s="263"/>
      <c r="AE142" s="263"/>
      <c r="AF142" s="263"/>
      <c r="AG142" s="263"/>
      <c r="AH142" s="263"/>
      <c r="AI142" s="263"/>
      <c r="AJ142" s="263"/>
      <c r="AK142" s="263"/>
      <c r="AL142" s="263"/>
      <c r="AM142" s="263"/>
      <c r="AN142" s="263"/>
      <c r="AO142" s="263"/>
      <c r="AP142" s="263"/>
      <c r="AQ142" s="263"/>
      <c r="AR142" s="263"/>
      <c r="AS142" s="263"/>
      <c r="AT142" s="263"/>
      <c r="AU142" s="263"/>
      <c r="AV142" s="263"/>
      <c r="AW142" s="263"/>
      <c r="AX142" s="263"/>
      <c r="AY142" s="263"/>
      <c r="AZ142" s="263"/>
      <c r="BA142" s="263"/>
      <c r="BB142" s="263"/>
      <c r="BC142" s="263"/>
      <c r="BD142" s="263"/>
      <c r="BE142" s="262"/>
      <c r="BF142" s="263"/>
      <c r="BG142" s="263"/>
      <c r="BH142" s="263"/>
      <c r="BI142" s="262"/>
      <c r="BJ142" s="262"/>
      <c r="BK142" s="264"/>
      <c r="BL142" s="265"/>
    </row>
    <row r="143" spans="1:64" s="81" customFormat="1" ht="35.1" customHeight="1">
      <c r="A143" s="78"/>
      <c r="B143" s="268" t="str">
        <f>D142</f>
        <v>수영장#3</v>
      </c>
      <c r="C143" s="256" t="s">
        <v>606</v>
      </c>
      <c r="D143" s="257" t="s">
        <v>679</v>
      </c>
      <c r="E143" s="318"/>
      <c r="F143" s="262"/>
      <c r="G143" s="318"/>
      <c r="H143" s="262"/>
      <c r="I143" s="262"/>
      <c r="J143" s="262"/>
      <c r="K143" s="262"/>
      <c r="L143" s="263"/>
      <c r="M143" s="263"/>
      <c r="N143" s="263"/>
      <c r="O143" s="263"/>
      <c r="P143" s="263"/>
      <c r="Q143" s="263"/>
      <c r="R143" s="263"/>
      <c r="S143" s="263"/>
      <c r="T143" s="263"/>
      <c r="U143" s="263"/>
      <c r="V143" s="263"/>
      <c r="W143" s="263"/>
      <c r="X143" s="263"/>
      <c r="Y143" s="263"/>
      <c r="Z143" s="263"/>
      <c r="AA143" s="263"/>
      <c r="AB143" s="263"/>
      <c r="AC143" s="263"/>
      <c r="AD143" s="263"/>
      <c r="AE143" s="263"/>
      <c r="AF143" s="263"/>
      <c r="AG143" s="263"/>
      <c r="AH143" s="263"/>
      <c r="AI143" s="263"/>
      <c r="AJ143" s="263"/>
      <c r="AK143" s="263"/>
      <c r="AL143" s="263"/>
      <c r="AM143" s="263"/>
      <c r="AN143" s="263"/>
      <c r="AO143" s="263"/>
      <c r="AP143" s="263"/>
      <c r="AQ143" s="263"/>
      <c r="AR143" s="263"/>
      <c r="AS143" s="263"/>
      <c r="AT143" s="263"/>
      <c r="AU143" s="263"/>
      <c r="AV143" s="263"/>
      <c r="AW143" s="263"/>
      <c r="AX143" s="263"/>
      <c r="AY143" s="263"/>
      <c r="AZ143" s="263"/>
      <c r="BA143" s="263"/>
      <c r="BB143" s="263"/>
      <c r="BC143" s="263"/>
      <c r="BD143" s="263"/>
      <c r="BE143" s="262"/>
      <c r="BF143" s="263"/>
      <c r="BG143" s="263"/>
      <c r="BH143" s="263"/>
      <c r="BI143" s="262"/>
      <c r="BJ143" s="262"/>
      <c r="BK143" s="264"/>
      <c r="BL143" s="265"/>
    </row>
    <row r="144" spans="1:64" s="81" customFormat="1" ht="35.1" customHeight="1">
      <c r="A144" s="78">
        <f>A139+1</f>
        <v>52</v>
      </c>
      <c r="B144" s="255" t="s">
        <v>542</v>
      </c>
      <c r="C144" s="256"/>
      <c r="D144" s="257"/>
      <c r="E144" s="318"/>
      <c r="F144" s="262"/>
      <c r="G144" s="318"/>
      <c r="H144" s="262"/>
      <c r="I144" s="262"/>
      <c r="J144" s="262"/>
      <c r="K144" s="262"/>
      <c r="L144" s="263"/>
      <c r="M144" s="263"/>
      <c r="N144" s="263"/>
      <c r="O144" s="263"/>
      <c r="P144" s="263"/>
      <c r="Q144" s="263"/>
      <c r="R144" s="263"/>
      <c r="S144" s="263"/>
      <c r="T144" s="263"/>
      <c r="U144" s="263"/>
      <c r="V144" s="263"/>
      <c r="W144" s="263"/>
      <c r="X144" s="263"/>
      <c r="Y144" s="263"/>
      <c r="Z144" s="263"/>
      <c r="AA144" s="263"/>
      <c r="AB144" s="263"/>
      <c r="AC144" s="263"/>
      <c r="AD144" s="263"/>
      <c r="AE144" s="263"/>
      <c r="AF144" s="263"/>
      <c r="AG144" s="263"/>
      <c r="AH144" s="263"/>
      <c r="AI144" s="263"/>
      <c r="AJ144" s="263"/>
      <c r="AK144" s="263"/>
      <c r="AL144" s="263"/>
      <c r="AM144" s="263"/>
      <c r="AN144" s="263"/>
      <c r="AO144" s="263"/>
      <c r="AP144" s="263"/>
      <c r="AQ144" s="263"/>
      <c r="AR144" s="263"/>
      <c r="AS144" s="263"/>
      <c r="AT144" s="263"/>
      <c r="AU144" s="263"/>
      <c r="AV144" s="263"/>
      <c r="AW144" s="263"/>
      <c r="AX144" s="263"/>
      <c r="AY144" s="263"/>
      <c r="AZ144" s="263"/>
      <c r="BA144" s="263"/>
      <c r="BB144" s="263"/>
      <c r="BC144" s="263"/>
      <c r="BD144" s="263"/>
      <c r="BE144" s="262"/>
      <c r="BF144" s="263"/>
      <c r="BG144" s="263"/>
      <c r="BH144" s="263"/>
      <c r="BI144" s="262"/>
      <c r="BJ144" s="262"/>
      <c r="BK144" s="264"/>
      <c r="BL144" s="265"/>
    </row>
    <row r="145" spans="1:64" s="81" customFormat="1" ht="35.1" customHeight="1">
      <c r="A145" s="78"/>
      <c r="B145" s="268" t="s">
        <v>680</v>
      </c>
      <c r="C145" s="256"/>
      <c r="D145" s="257"/>
      <c r="E145" s="318"/>
      <c r="F145" s="262"/>
      <c r="G145" s="318"/>
      <c r="H145" s="262"/>
      <c r="I145" s="262"/>
      <c r="J145" s="262"/>
      <c r="K145" s="262"/>
      <c r="L145" s="263"/>
      <c r="M145" s="263"/>
      <c r="N145" s="263"/>
      <c r="O145" s="263"/>
      <c r="P145" s="263"/>
      <c r="Q145" s="263"/>
      <c r="R145" s="263"/>
      <c r="S145" s="263"/>
      <c r="T145" s="263"/>
      <c r="U145" s="263"/>
      <c r="V145" s="263"/>
      <c r="W145" s="263"/>
      <c r="X145" s="263"/>
      <c r="Y145" s="263"/>
      <c r="Z145" s="263"/>
      <c r="AA145" s="263"/>
      <c r="AB145" s="263"/>
      <c r="AC145" s="263"/>
      <c r="AD145" s="263"/>
      <c r="AE145" s="263"/>
      <c r="AF145" s="263"/>
      <c r="AG145" s="263"/>
      <c r="AH145" s="263"/>
      <c r="AI145" s="263"/>
      <c r="AJ145" s="263"/>
      <c r="AK145" s="263"/>
      <c r="AL145" s="263"/>
      <c r="AM145" s="263"/>
      <c r="AN145" s="263"/>
      <c r="AO145" s="263"/>
      <c r="AP145" s="263"/>
      <c r="AQ145" s="263"/>
      <c r="AR145" s="263"/>
      <c r="AS145" s="263"/>
      <c r="AT145" s="263"/>
      <c r="AU145" s="263"/>
      <c r="AV145" s="263"/>
      <c r="AW145" s="263"/>
      <c r="AX145" s="263"/>
      <c r="AY145" s="263"/>
      <c r="AZ145" s="263"/>
      <c r="BA145" s="263"/>
      <c r="BB145" s="263"/>
      <c r="BC145" s="263"/>
      <c r="BD145" s="263"/>
      <c r="BE145" s="262"/>
      <c r="BF145" s="263"/>
      <c r="BG145" s="263"/>
      <c r="BH145" s="263"/>
      <c r="BI145" s="262"/>
      <c r="BJ145" s="262"/>
      <c r="BK145" s="264"/>
      <c r="BL145" s="265"/>
    </row>
    <row r="146" spans="1:64" s="81" customFormat="1" ht="35.1" customHeight="1">
      <c r="A146" s="78"/>
      <c r="B146" s="268" t="s">
        <v>681</v>
      </c>
      <c r="C146" s="256"/>
      <c r="D146" s="257"/>
      <c r="E146" s="318"/>
      <c r="F146" s="262"/>
      <c r="G146" s="318"/>
      <c r="H146" s="262"/>
      <c r="I146" s="262"/>
      <c r="J146" s="262"/>
      <c r="K146" s="262"/>
      <c r="L146" s="263"/>
      <c r="M146" s="263"/>
      <c r="N146" s="263"/>
      <c r="O146" s="263"/>
      <c r="P146" s="263"/>
      <c r="Q146" s="263"/>
      <c r="R146" s="263"/>
      <c r="S146" s="263"/>
      <c r="T146" s="263"/>
      <c r="U146" s="263"/>
      <c r="V146" s="263"/>
      <c r="W146" s="263"/>
      <c r="X146" s="263"/>
      <c r="Y146" s="263"/>
      <c r="Z146" s="263"/>
      <c r="AA146" s="263"/>
      <c r="AB146" s="263"/>
      <c r="AC146" s="263"/>
      <c r="AD146" s="263"/>
      <c r="AE146" s="263"/>
      <c r="AF146" s="263"/>
      <c r="AG146" s="263"/>
      <c r="AH146" s="263"/>
      <c r="AI146" s="263"/>
      <c r="AJ146" s="263"/>
      <c r="AK146" s="263"/>
      <c r="AL146" s="263"/>
      <c r="AM146" s="263"/>
      <c r="AN146" s="263"/>
      <c r="AO146" s="263"/>
      <c r="AP146" s="263"/>
      <c r="AQ146" s="263"/>
      <c r="AR146" s="263"/>
      <c r="AS146" s="263"/>
      <c r="AT146" s="263"/>
      <c r="AU146" s="263"/>
      <c r="AV146" s="263"/>
      <c r="AW146" s="263"/>
      <c r="AX146" s="263"/>
      <c r="AY146" s="263"/>
      <c r="AZ146" s="263"/>
      <c r="BA146" s="263"/>
      <c r="BB146" s="263"/>
      <c r="BC146" s="263"/>
      <c r="BD146" s="263"/>
      <c r="BE146" s="262"/>
      <c r="BF146" s="263"/>
      <c r="BG146" s="263"/>
      <c r="BH146" s="263"/>
      <c r="BI146" s="262"/>
      <c r="BJ146" s="262"/>
      <c r="BK146" s="264"/>
      <c r="BL146" s="265"/>
    </row>
    <row r="147" spans="1:64" s="81" customFormat="1" ht="35.1" customHeight="1">
      <c r="A147" s="78"/>
      <c r="B147" s="268" t="s">
        <v>682</v>
      </c>
      <c r="C147" s="256"/>
      <c r="D147" s="257"/>
      <c r="E147" s="318"/>
      <c r="F147" s="262"/>
      <c r="G147" s="318"/>
      <c r="H147" s="262"/>
      <c r="I147" s="262"/>
      <c r="J147" s="262"/>
      <c r="K147" s="262"/>
      <c r="L147" s="263"/>
      <c r="M147" s="263"/>
      <c r="N147" s="263"/>
      <c r="O147" s="263"/>
      <c r="P147" s="263"/>
      <c r="Q147" s="263"/>
      <c r="R147" s="263"/>
      <c r="S147" s="263"/>
      <c r="T147" s="263"/>
      <c r="U147" s="263"/>
      <c r="V147" s="263"/>
      <c r="W147" s="263"/>
      <c r="X147" s="263"/>
      <c r="Y147" s="263"/>
      <c r="Z147" s="263"/>
      <c r="AA147" s="263"/>
      <c r="AB147" s="263"/>
      <c r="AC147" s="263"/>
      <c r="AD147" s="263"/>
      <c r="AE147" s="263"/>
      <c r="AF147" s="263"/>
      <c r="AG147" s="263"/>
      <c r="AH147" s="263"/>
      <c r="AI147" s="263"/>
      <c r="AJ147" s="263"/>
      <c r="AK147" s="263"/>
      <c r="AL147" s="263"/>
      <c r="AM147" s="263"/>
      <c r="AN147" s="263"/>
      <c r="AO147" s="263"/>
      <c r="AP147" s="263"/>
      <c r="AQ147" s="263"/>
      <c r="AR147" s="263"/>
      <c r="AS147" s="263"/>
      <c r="AT147" s="263"/>
      <c r="AU147" s="263"/>
      <c r="AV147" s="263"/>
      <c r="AW147" s="263"/>
      <c r="AX147" s="263"/>
      <c r="AY147" s="263"/>
      <c r="AZ147" s="263"/>
      <c r="BA147" s="263"/>
      <c r="BB147" s="263"/>
      <c r="BC147" s="263"/>
      <c r="BD147" s="263"/>
      <c r="BE147" s="262"/>
      <c r="BF147" s="263"/>
      <c r="BG147" s="263"/>
      <c r="BH147" s="263"/>
      <c r="BI147" s="262"/>
      <c r="BJ147" s="262"/>
      <c r="BK147" s="264"/>
      <c r="BL147" s="265"/>
    </row>
    <row r="148" spans="1:64" s="81" customFormat="1" ht="35.1" customHeight="1">
      <c r="A148" s="78"/>
      <c r="B148" s="268" t="s">
        <v>683</v>
      </c>
      <c r="C148" s="256"/>
      <c r="D148" s="257"/>
      <c r="E148" s="318"/>
      <c r="F148" s="262"/>
      <c r="G148" s="318"/>
      <c r="H148" s="262"/>
      <c r="I148" s="262"/>
      <c r="J148" s="262"/>
      <c r="K148" s="262"/>
      <c r="L148" s="263"/>
      <c r="M148" s="263"/>
      <c r="N148" s="263"/>
      <c r="O148" s="263"/>
      <c r="P148" s="263"/>
      <c r="Q148" s="263"/>
      <c r="R148" s="263"/>
      <c r="S148" s="263"/>
      <c r="T148" s="263"/>
      <c r="U148" s="263"/>
      <c r="V148" s="263"/>
      <c r="W148" s="263"/>
      <c r="X148" s="263"/>
      <c r="Y148" s="263"/>
      <c r="Z148" s="263"/>
      <c r="AA148" s="263"/>
      <c r="AB148" s="263"/>
      <c r="AC148" s="263"/>
      <c r="AD148" s="263"/>
      <c r="AE148" s="263"/>
      <c r="AF148" s="263"/>
      <c r="AG148" s="263"/>
      <c r="AH148" s="263"/>
      <c r="AI148" s="263"/>
      <c r="AJ148" s="263"/>
      <c r="AK148" s="263"/>
      <c r="AL148" s="263"/>
      <c r="AM148" s="263"/>
      <c r="AN148" s="263"/>
      <c r="AO148" s="263"/>
      <c r="AP148" s="263"/>
      <c r="AQ148" s="263"/>
      <c r="AR148" s="263"/>
      <c r="AS148" s="263"/>
      <c r="AT148" s="263"/>
      <c r="AU148" s="263"/>
      <c r="AV148" s="263"/>
      <c r="AW148" s="263"/>
      <c r="AX148" s="263"/>
      <c r="AY148" s="263"/>
      <c r="AZ148" s="263"/>
      <c r="BA148" s="263"/>
      <c r="BB148" s="263"/>
      <c r="BC148" s="263"/>
      <c r="BD148" s="263"/>
      <c r="BE148" s="262"/>
      <c r="BF148" s="263"/>
      <c r="BG148" s="263"/>
      <c r="BH148" s="263"/>
      <c r="BI148" s="262"/>
      <c r="BJ148" s="262"/>
      <c r="BK148" s="264"/>
      <c r="BL148" s="265"/>
    </row>
    <row r="149" spans="1:64" s="81" customFormat="1" ht="35.1" customHeight="1">
      <c r="A149" s="78"/>
      <c r="B149" s="268" t="s">
        <v>684</v>
      </c>
      <c r="C149" s="256"/>
      <c r="D149" s="257"/>
      <c r="E149" s="318"/>
      <c r="F149" s="262"/>
      <c r="G149" s="318"/>
      <c r="H149" s="262"/>
      <c r="I149" s="262"/>
      <c r="J149" s="262"/>
      <c r="K149" s="262"/>
      <c r="L149" s="263"/>
      <c r="M149" s="263"/>
      <c r="N149" s="263"/>
      <c r="O149" s="263"/>
      <c r="P149" s="263"/>
      <c r="Q149" s="263"/>
      <c r="R149" s="263"/>
      <c r="S149" s="263"/>
      <c r="T149" s="263"/>
      <c r="U149" s="263"/>
      <c r="V149" s="263"/>
      <c r="W149" s="263"/>
      <c r="X149" s="263"/>
      <c r="Y149" s="263"/>
      <c r="Z149" s="263"/>
      <c r="AA149" s="263"/>
      <c r="AB149" s="263"/>
      <c r="AC149" s="263"/>
      <c r="AD149" s="263"/>
      <c r="AE149" s="263"/>
      <c r="AF149" s="263"/>
      <c r="AG149" s="263"/>
      <c r="AH149" s="263"/>
      <c r="AI149" s="263"/>
      <c r="AJ149" s="263"/>
      <c r="AK149" s="263"/>
      <c r="AL149" s="263"/>
      <c r="AM149" s="263"/>
      <c r="AN149" s="263"/>
      <c r="AO149" s="263"/>
      <c r="AP149" s="263"/>
      <c r="AQ149" s="263"/>
      <c r="AR149" s="263"/>
      <c r="AS149" s="263"/>
      <c r="AT149" s="263"/>
      <c r="AU149" s="263"/>
      <c r="AV149" s="263"/>
      <c r="AW149" s="263"/>
      <c r="AX149" s="263"/>
      <c r="AY149" s="263"/>
      <c r="AZ149" s="263"/>
      <c r="BA149" s="263"/>
      <c r="BB149" s="263"/>
      <c r="BC149" s="263"/>
      <c r="BD149" s="263"/>
      <c r="BE149" s="262"/>
      <c r="BF149" s="263"/>
      <c r="BG149" s="263"/>
      <c r="BH149" s="263"/>
      <c r="BI149" s="262"/>
      <c r="BJ149" s="262"/>
      <c r="BK149" s="264"/>
      <c r="BL149" s="265"/>
    </row>
    <row r="150" spans="1:64" s="81" customFormat="1" ht="35.1" customHeight="1">
      <c r="A150" s="78"/>
      <c r="B150" s="268" t="s">
        <v>685</v>
      </c>
      <c r="C150" s="256"/>
      <c r="D150" s="257"/>
      <c r="E150" s="318"/>
      <c r="F150" s="262"/>
      <c r="G150" s="318"/>
      <c r="H150" s="262"/>
      <c r="I150" s="262"/>
      <c r="J150" s="262"/>
      <c r="K150" s="262"/>
      <c r="L150" s="263"/>
      <c r="M150" s="263"/>
      <c r="N150" s="263"/>
      <c r="O150" s="263"/>
      <c r="P150" s="263"/>
      <c r="Q150" s="263"/>
      <c r="R150" s="263"/>
      <c r="S150" s="263"/>
      <c r="T150" s="263"/>
      <c r="U150" s="263"/>
      <c r="V150" s="263"/>
      <c r="W150" s="263"/>
      <c r="X150" s="263"/>
      <c r="Y150" s="263"/>
      <c r="Z150" s="263"/>
      <c r="AA150" s="263"/>
      <c r="AB150" s="263"/>
      <c r="AC150" s="263"/>
      <c r="AD150" s="263"/>
      <c r="AE150" s="263"/>
      <c r="AF150" s="263"/>
      <c r="AG150" s="263"/>
      <c r="AH150" s="263"/>
      <c r="AI150" s="263"/>
      <c r="AJ150" s="263"/>
      <c r="AK150" s="263"/>
      <c r="AL150" s="263"/>
      <c r="AM150" s="263"/>
      <c r="AN150" s="263"/>
      <c r="AO150" s="263"/>
      <c r="AP150" s="263"/>
      <c r="AQ150" s="263"/>
      <c r="AR150" s="263"/>
      <c r="AS150" s="263"/>
      <c r="AT150" s="263"/>
      <c r="AU150" s="263"/>
      <c r="AV150" s="263"/>
      <c r="AW150" s="263"/>
      <c r="AX150" s="263"/>
      <c r="AY150" s="263"/>
      <c r="AZ150" s="263"/>
      <c r="BA150" s="263"/>
      <c r="BB150" s="263"/>
      <c r="BC150" s="263"/>
      <c r="BD150" s="263"/>
      <c r="BE150" s="262"/>
      <c r="BF150" s="263"/>
      <c r="BG150" s="263"/>
      <c r="BH150" s="263"/>
      <c r="BI150" s="262"/>
      <c r="BJ150" s="262"/>
      <c r="BK150" s="264"/>
      <c r="BL150" s="265"/>
    </row>
    <row r="151" spans="1:64" s="81" customFormat="1" ht="35.1" customHeight="1">
      <c r="A151" s="78">
        <f>A144+1</f>
        <v>53</v>
      </c>
      <c r="B151" s="255" t="s">
        <v>543</v>
      </c>
      <c r="C151" s="256"/>
      <c r="D151" s="257"/>
      <c r="E151" s="318"/>
      <c r="F151" s="262"/>
      <c r="G151" s="318"/>
      <c r="H151" s="262"/>
      <c r="I151" s="262"/>
      <c r="J151" s="262"/>
      <c r="K151" s="262"/>
      <c r="L151" s="263"/>
      <c r="M151" s="263"/>
      <c r="N151" s="263"/>
      <c r="O151" s="263"/>
      <c r="P151" s="263"/>
      <c r="Q151" s="263"/>
      <c r="R151" s="263"/>
      <c r="S151" s="263"/>
      <c r="T151" s="263"/>
      <c r="U151" s="263"/>
      <c r="V151" s="263"/>
      <c r="W151" s="263"/>
      <c r="X151" s="263"/>
      <c r="Y151" s="263"/>
      <c r="Z151" s="263"/>
      <c r="AA151" s="263"/>
      <c r="AB151" s="263"/>
      <c r="AC151" s="263"/>
      <c r="AD151" s="263"/>
      <c r="AE151" s="263"/>
      <c r="AF151" s="263"/>
      <c r="AG151" s="263"/>
      <c r="AH151" s="263"/>
      <c r="AI151" s="263"/>
      <c r="AJ151" s="263"/>
      <c r="AK151" s="263"/>
      <c r="AL151" s="263"/>
      <c r="AM151" s="263"/>
      <c r="AN151" s="263"/>
      <c r="AO151" s="263"/>
      <c r="AP151" s="263"/>
      <c r="AQ151" s="263"/>
      <c r="AR151" s="263"/>
      <c r="AS151" s="263"/>
      <c r="AT151" s="263"/>
      <c r="AU151" s="263"/>
      <c r="AV151" s="263"/>
      <c r="AW151" s="263"/>
      <c r="AX151" s="263"/>
      <c r="AY151" s="263"/>
      <c r="AZ151" s="263"/>
      <c r="BA151" s="263"/>
      <c r="BB151" s="263"/>
      <c r="BC151" s="263"/>
      <c r="BD151" s="263"/>
      <c r="BE151" s="262"/>
      <c r="BF151" s="263"/>
      <c r="BG151" s="263"/>
      <c r="BH151" s="263"/>
      <c r="BI151" s="262"/>
      <c r="BJ151" s="262"/>
      <c r="BK151" s="264"/>
      <c r="BL151" s="265"/>
    </row>
    <row r="152" spans="1:64" s="81" customFormat="1" ht="35.1" customHeight="1">
      <c r="A152" s="78"/>
      <c r="B152" s="268" t="s">
        <v>686</v>
      </c>
      <c r="C152" s="256"/>
      <c r="D152" s="257"/>
      <c r="E152" s="318"/>
      <c r="F152" s="262"/>
      <c r="G152" s="318"/>
      <c r="H152" s="262"/>
      <c r="I152" s="262"/>
      <c r="J152" s="262"/>
      <c r="K152" s="262"/>
      <c r="L152" s="263"/>
      <c r="M152" s="263"/>
      <c r="N152" s="263"/>
      <c r="O152" s="263"/>
      <c r="P152" s="263"/>
      <c r="Q152" s="263"/>
      <c r="R152" s="263"/>
      <c r="S152" s="263"/>
      <c r="T152" s="263"/>
      <c r="U152" s="263"/>
      <c r="V152" s="263"/>
      <c r="W152" s="263"/>
      <c r="X152" s="263"/>
      <c r="Y152" s="263"/>
      <c r="Z152" s="263"/>
      <c r="AA152" s="263"/>
      <c r="AB152" s="263"/>
      <c r="AC152" s="263"/>
      <c r="AD152" s="263"/>
      <c r="AE152" s="263"/>
      <c r="AF152" s="263"/>
      <c r="AG152" s="263"/>
      <c r="AH152" s="263"/>
      <c r="AI152" s="263"/>
      <c r="AJ152" s="263"/>
      <c r="AK152" s="263"/>
      <c r="AL152" s="263"/>
      <c r="AM152" s="263"/>
      <c r="AN152" s="263"/>
      <c r="AO152" s="263"/>
      <c r="AP152" s="263"/>
      <c r="AQ152" s="263"/>
      <c r="AR152" s="263"/>
      <c r="AS152" s="263"/>
      <c r="AT152" s="263"/>
      <c r="AU152" s="263"/>
      <c r="AV152" s="263"/>
      <c r="AW152" s="263"/>
      <c r="AX152" s="263"/>
      <c r="AY152" s="263"/>
      <c r="AZ152" s="263"/>
      <c r="BA152" s="263"/>
      <c r="BB152" s="263"/>
      <c r="BC152" s="263"/>
      <c r="BD152" s="263"/>
      <c r="BE152" s="262"/>
      <c r="BF152" s="263"/>
      <c r="BG152" s="263"/>
      <c r="BH152" s="263"/>
      <c r="BI152" s="262"/>
      <c r="BJ152" s="262"/>
      <c r="BK152" s="264"/>
      <c r="BL152" s="265"/>
    </row>
    <row r="153" spans="1:64" s="81" customFormat="1" ht="35.1" customHeight="1">
      <c r="A153" s="78"/>
      <c r="B153" s="268" t="str">
        <f>B152</f>
        <v>시계탑 #1</v>
      </c>
      <c r="C153" s="256" t="s">
        <v>606</v>
      </c>
      <c r="D153" s="257" t="s">
        <v>687</v>
      </c>
      <c r="E153" s="318"/>
      <c r="F153" s="262"/>
      <c r="G153" s="318"/>
      <c r="H153" s="262"/>
      <c r="I153" s="262"/>
      <c r="J153" s="262"/>
      <c r="K153" s="262"/>
      <c r="L153" s="263"/>
      <c r="M153" s="263"/>
      <c r="N153" s="263"/>
      <c r="O153" s="263"/>
      <c r="P153" s="263"/>
      <c r="Q153" s="263"/>
      <c r="R153" s="263"/>
      <c r="S153" s="263"/>
      <c r="T153" s="263"/>
      <c r="U153" s="263"/>
      <c r="V153" s="263"/>
      <c r="W153" s="263"/>
      <c r="X153" s="263"/>
      <c r="Y153" s="263"/>
      <c r="Z153" s="263"/>
      <c r="AA153" s="263"/>
      <c r="AB153" s="263"/>
      <c r="AC153" s="263"/>
      <c r="AD153" s="263"/>
      <c r="AE153" s="263"/>
      <c r="AF153" s="263"/>
      <c r="AG153" s="263"/>
      <c r="AH153" s="263"/>
      <c r="AI153" s="263"/>
      <c r="AJ153" s="263"/>
      <c r="AK153" s="263"/>
      <c r="AL153" s="263"/>
      <c r="AM153" s="263"/>
      <c r="AN153" s="263"/>
      <c r="AO153" s="263"/>
      <c r="AP153" s="263"/>
      <c r="AQ153" s="263"/>
      <c r="AR153" s="263"/>
      <c r="AS153" s="263"/>
      <c r="AT153" s="263"/>
      <c r="AU153" s="263"/>
      <c r="AV153" s="263"/>
      <c r="AW153" s="263"/>
      <c r="AX153" s="263"/>
      <c r="AY153" s="263"/>
      <c r="AZ153" s="263"/>
      <c r="BA153" s="263"/>
      <c r="BB153" s="263"/>
      <c r="BC153" s="263"/>
      <c r="BD153" s="263"/>
      <c r="BE153" s="262"/>
      <c r="BF153" s="263"/>
      <c r="BG153" s="263"/>
      <c r="BH153" s="263"/>
      <c r="BI153" s="262"/>
      <c r="BJ153" s="262"/>
      <c r="BK153" s="264"/>
      <c r="BL153" s="265"/>
    </row>
    <row r="154" spans="1:64" s="81" customFormat="1" ht="35.1" customHeight="1">
      <c r="A154" s="78"/>
      <c r="B154" s="268" t="str">
        <f>B153</f>
        <v>시계탑 #1</v>
      </c>
      <c r="C154" s="256" t="s">
        <v>606</v>
      </c>
      <c r="D154" s="257" t="s">
        <v>688</v>
      </c>
      <c r="E154" s="318"/>
      <c r="F154" s="262"/>
      <c r="G154" s="318"/>
      <c r="H154" s="262"/>
      <c r="I154" s="262"/>
      <c r="J154" s="262"/>
      <c r="K154" s="262"/>
      <c r="L154" s="263"/>
      <c r="M154" s="263"/>
      <c r="N154" s="263"/>
      <c r="O154" s="263"/>
      <c r="P154" s="263"/>
      <c r="Q154" s="263"/>
      <c r="R154" s="263"/>
      <c r="S154" s="263"/>
      <c r="T154" s="263"/>
      <c r="U154" s="263"/>
      <c r="V154" s="263"/>
      <c r="W154" s="263"/>
      <c r="X154" s="263"/>
      <c r="Y154" s="263"/>
      <c r="Z154" s="263"/>
      <c r="AA154" s="263"/>
      <c r="AB154" s="263"/>
      <c r="AC154" s="263"/>
      <c r="AD154" s="263"/>
      <c r="AE154" s="263"/>
      <c r="AF154" s="263"/>
      <c r="AG154" s="263"/>
      <c r="AH154" s="263"/>
      <c r="AI154" s="263"/>
      <c r="AJ154" s="263"/>
      <c r="AK154" s="263"/>
      <c r="AL154" s="263"/>
      <c r="AM154" s="263"/>
      <c r="AN154" s="263"/>
      <c r="AO154" s="263"/>
      <c r="AP154" s="263"/>
      <c r="AQ154" s="263"/>
      <c r="AR154" s="263"/>
      <c r="AS154" s="263"/>
      <c r="AT154" s="263"/>
      <c r="AU154" s="263"/>
      <c r="AV154" s="263"/>
      <c r="AW154" s="263"/>
      <c r="AX154" s="263"/>
      <c r="AY154" s="263"/>
      <c r="AZ154" s="263"/>
      <c r="BA154" s="263"/>
      <c r="BB154" s="263"/>
      <c r="BC154" s="263"/>
      <c r="BD154" s="263"/>
      <c r="BE154" s="262"/>
      <c r="BF154" s="263"/>
      <c r="BG154" s="263"/>
      <c r="BH154" s="263"/>
      <c r="BI154" s="262"/>
      <c r="BJ154" s="262"/>
      <c r="BK154" s="264"/>
      <c r="BL154" s="265"/>
    </row>
    <row r="155" spans="1:64" s="81" customFormat="1" ht="35.1" customHeight="1">
      <c r="A155" s="78">
        <f>A151+1</f>
        <v>54</v>
      </c>
      <c r="B155" s="255" t="s">
        <v>983</v>
      </c>
      <c r="C155" s="256"/>
      <c r="D155" s="257"/>
      <c r="E155" s="318"/>
      <c r="F155" s="262"/>
      <c r="G155" s="318"/>
      <c r="H155" s="262"/>
      <c r="I155" s="262"/>
      <c r="J155" s="262"/>
      <c r="K155" s="262"/>
      <c r="L155" s="263"/>
      <c r="M155" s="263"/>
      <c r="N155" s="263"/>
      <c r="O155" s="263"/>
      <c r="P155" s="263"/>
      <c r="Q155" s="263"/>
      <c r="R155" s="263"/>
      <c r="S155" s="263"/>
      <c r="T155" s="263"/>
      <c r="U155" s="263"/>
      <c r="V155" s="263"/>
      <c r="W155" s="263"/>
      <c r="X155" s="263"/>
      <c r="Y155" s="263"/>
      <c r="Z155" s="263"/>
      <c r="AA155" s="263"/>
      <c r="AB155" s="263"/>
      <c r="AC155" s="263"/>
      <c r="AD155" s="263"/>
      <c r="AE155" s="263"/>
      <c r="AF155" s="263"/>
      <c r="AG155" s="263"/>
      <c r="AH155" s="263"/>
      <c r="AI155" s="263"/>
      <c r="AJ155" s="263"/>
      <c r="AK155" s="263"/>
      <c r="AL155" s="263"/>
      <c r="AM155" s="263"/>
      <c r="AN155" s="263"/>
      <c r="AO155" s="263"/>
      <c r="AP155" s="263"/>
      <c r="AQ155" s="263"/>
      <c r="AR155" s="263"/>
      <c r="AS155" s="263"/>
      <c r="AT155" s="263"/>
      <c r="AU155" s="263"/>
      <c r="AV155" s="263"/>
      <c r="AW155" s="263"/>
      <c r="AX155" s="263"/>
      <c r="AY155" s="263"/>
      <c r="AZ155" s="263"/>
      <c r="BA155" s="263"/>
      <c r="BB155" s="263"/>
      <c r="BC155" s="263"/>
      <c r="BD155" s="263"/>
      <c r="BE155" s="262"/>
      <c r="BF155" s="263"/>
      <c r="BG155" s="263"/>
      <c r="BH155" s="263"/>
      <c r="BI155" s="262"/>
      <c r="BJ155" s="262"/>
      <c r="BK155" s="264"/>
      <c r="BL155" s="265"/>
    </row>
    <row r="156" spans="1:64" s="81" customFormat="1" ht="35.1" customHeight="1">
      <c r="A156" s="78">
        <f>A155+1</f>
        <v>55</v>
      </c>
      <c r="B156" s="255" t="s">
        <v>546</v>
      </c>
      <c r="C156" s="256"/>
      <c r="D156" s="257"/>
      <c r="E156" s="318"/>
      <c r="F156" s="262"/>
      <c r="G156" s="318"/>
      <c r="H156" s="262"/>
      <c r="I156" s="262"/>
      <c r="J156" s="262"/>
      <c r="K156" s="262"/>
      <c r="L156" s="263"/>
      <c r="M156" s="263"/>
      <c r="N156" s="263"/>
      <c r="O156" s="263"/>
      <c r="P156" s="263"/>
      <c r="Q156" s="263"/>
      <c r="R156" s="263"/>
      <c r="S156" s="263"/>
      <c r="T156" s="263"/>
      <c r="U156" s="263"/>
      <c r="V156" s="263"/>
      <c r="W156" s="263"/>
      <c r="X156" s="263"/>
      <c r="Y156" s="263"/>
      <c r="Z156" s="263"/>
      <c r="AA156" s="263"/>
      <c r="AB156" s="263"/>
      <c r="AC156" s="263"/>
      <c r="AD156" s="263"/>
      <c r="AE156" s="263"/>
      <c r="AF156" s="263"/>
      <c r="AG156" s="263"/>
      <c r="AH156" s="263"/>
      <c r="AI156" s="263"/>
      <c r="AJ156" s="263"/>
      <c r="AK156" s="263"/>
      <c r="AL156" s="263"/>
      <c r="AM156" s="263"/>
      <c r="AN156" s="263"/>
      <c r="AO156" s="263"/>
      <c r="AP156" s="263"/>
      <c r="AQ156" s="263"/>
      <c r="AR156" s="263"/>
      <c r="AS156" s="263"/>
      <c r="AT156" s="263"/>
      <c r="AU156" s="263"/>
      <c r="AV156" s="263"/>
      <c r="AW156" s="263"/>
      <c r="AX156" s="263"/>
      <c r="AY156" s="263"/>
      <c r="AZ156" s="263"/>
      <c r="BA156" s="263"/>
      <c r="BB156" s="263"/>
      <c r="BC156" s="263"/>
      <c r="BD156" s="263"/>
      <c r="BE156" s="262"/>
      <c r="BF156" s="263"/>
      <c r="BG156" s="263"/>
      <c r="BH156" s="263"/>
      <c r="BI156" s="262"/>
      <c r="BJ156" s="262"/>
      <c r="BK156" s="264"/>
      <c r="BL156" s="265"/>
    </row>
    <row r="157" spans="1:64" s="81" customFormat="1" ht="35.1" customHeight="1">
      <c r="A157" s="78">
        <f>A156+1</f>
        <v>56</v>
      </c>
      <c r="B157" s="255" t="s">
        <v>1021</v>
      </c>
      <c r="C157" s="256"/>
      <c r="D157" s="257"/>
      <c r="E157" s="318"/>
      <c r="F157" s="262"/>
      <c r="G157" s="318"/>
      <c r="H157" s="262"/>
      <c r="I157" s="262"/>
      <c r="J157" s="262"/>
      <c r="K157" s="262"/>
      <c r="L157" s="263"/>
      <c r="M157" s="263"/>
      <c r="N157" s="263"/>
      <c r="O157" s="263"/>
      <c r="P157" s="263"/>
      <c r="Q157" s="263"/>
      <c r="R157" s="263"/>
      <c r="S157" s="263"/>
      <c r="T157" s="263"/>
      <c r="U157" s="263"/>
      <c r="V157" s="263"/>
      <c r="W157" s="263"/>
      <c r="X157" s="263"/>
      <c r="Y157" s="263"/>
      <c r="Z157" s="263"/>
      <c r="AA157" s="263"/>
      <c r="AB157" s="263"/>
      <c r="AC157" s="263"/>
      <c r="AD157" s="263"/>
      <c r="AE157" s="263"/>
      <c r="AF157" s="263"/>
      <c r="AG157" s="263"/>
      <c r="AH157" s="263"/>
      <c r="AI157" s="263"/>
      <c r="AJ157" s="263"/>
      <c r="AK157" s="263"/>
      <c r="AL157" s="263"/>
      <c r="AM157" s="263"/>
      <c r="AN157" s="263"/>
      <c r="AO157" s="263"/>
      <c r="AP157" s="263"/>
      <c r="AQ157" s="263"/>
      <c r="AR157" s="263"/>
      <c r="AS157" s="263"/>
      <c r="AT157" s="263"/>
      <c r="AU157" s="263"/>
      <c r="AV157" s="263"/>
      <c r="AW157" s="263"/>
      <c r="AX157" s="263"/>
      <c r="AY157" s="263"/>
      <c r="AZ157" s="263"/>
      <c r="BA157" s="263"/>
      <c r="BB157" s="263"/>
      <c r="BC157" s="263"/>
      <c r="BD157" s="263"/>
      <c r="BE157" s="262"/>
      <c r="BF157" s="263"/>
      <c r="BG157" s="263"/>
      <c r="BH157" s="263"/>
      <c r="BI157" s="262"/>
      <c r="BJ157" s="262"/>
      <c r="BK157" s="264"/>
      <c r="BL157" s="265"/>
    </row>
    <row r="158" spans="1:64" s="81" customFormat="1" ht="35.1" customHeight="1">
      <c r="A158" s="78">
        <f>A157+1</f>
        <v>57</v>
      </c>
      <c r="B158" s="255" t="s">
        <v>548</v>
      </c>
      <c r="C158" s="256"/>
      <c r="D158" s="257" t="s">
        <v>689</v>
      </c>
      <c r="E158" s="318"/>
      <c r="F158" s="262"/>
      <c r="G158" s="318"/>
      <c r="H158" s="262"/>
      <c r="I158" s="262"/>
      <c r="J158" s="262"/>
      <c r="K158" s="262"/>
      <c r="L158" s="263"/>
      <c r="M158" s="263"/>
      <c r="N158" s="263"/>
      <c r="O158" s="263"/>
      <c r="P158" s="263"/>
      <c r="Q158" s="263"/>
      <c r="R158" s="263"/>
      <c r="S158" s="263"/>
      <c r="T158" s="263"/>
      <c r="U158" s="263"/>
      <c r="V158" s="320"/>
      <c r="W158" s="263"/>
      <c r="X158" s="263"/>
      <c r="Y158" s="263"/>
      <c r="Z158" s="263"/>
      <c r="AA158" s="263"/>
      <c r="AB158" s="263"/>
      <c r="AC158" s="263"/>
      <c r="AD158" s="263"/>
      <c r="AE158" s="263"/>
      <c r="AF158" s="263"/>
      <c r="AG158" s="263"/>
      <c r="AH158" s="263"/>
      <c r="AI158" s="263"/>
      <c r="AJ158" s="263"/>
      <c r="AK158" s="263"/>
      <c r="AL158" s="263"/>
      <c r="AM158" s="263"/>
      <c r="AN158" s="263"/>
      <c r="AO158" s="263"/>
      <c r="AP158" s="263"/>
      <c r="AQ158" s="263"/>
      <c r="AR158" s="263"/>
      <c r="AS158" s="263"/>
      <c r="AT158" s="263"/>
      <c r="AU158" s="263"/>
      <c r="AV158" s="263"/>
      <c r="AW158" s="263"/>
      <c r="AX158" s="263"/>
      <c r="AY158" s="263"/>
      <c r="AZ158" s="263"/>
      <c r="BA158" s="263"/>
      <c r="BB158" s="263"/>
      <c r="BC158" s="263"/>
      <c r="BD158" s="263"/>
      <c r="BE158" s="262"/>
      <c r="BF158" s="263"/>
      <c r="BG158" s="263"/>
      <c r="BH158" s="263"/>
      <c r="BI158" s="262"/>
      <c r="BJ158" s="262"/>
      <c r="BK158" s="264"/>
      <c r="BL158" s="265"/>
    </row>
    <row r="159" spans="1:64" s="81" customFormat="1" ht="35.1" customHeight="1">
      <c r="A159" s="78"/>
      <c r="B159" s="268" t="s">
        <v>689</v>
      </c>
      <c r="C159" s="256" t="s">
        <v>606</v>
      </c>
      <c r="D159" s="257" t="s">
        <v>690</v>
      </c>
      <c r="E159" s="318"/>
      <c r="F159" s="262"/>
      <c r="G159" s="318"/>
      <c r="H159" s="262"/>
      <c r="I159" s="262"/>
      <c r="J159" s="262"/>
      <c r="K159" s="262"/>
      <c r="L159" s="263"/>
      <c r="M159" s="263"/>
      <c r="N159" s="263"/>
      <c r="O159" s="263"/>
      <c r="P159" s="263"/>
      <c r="Q159" s="263"/>
      <c r="R159" s="263"/>
      <c r="S159" s="263"/>
      <c r="T159" s="263"/>
      <c r="U159" s="263"/>
      <c r="V159" s="263"/>
      <c r="W159" s="263"/>
      <c r="X159" s="263"/>
      <c r="Y159" s="263"/>
      <c r="Z159" s="263"/>
      <c r="AA159" s="263"/>
      <c r="AB159" s="263"/>
      <c r="AC159" s="263"/>
      <c r="AD159" s="263"/>
      <c r="AE159" s="263"/>
      <c r="AF159" s="263"/>
      <c r="AG159" s="263"/>
      <c r="AH159" s="263"/>
      <c r="AI159" s="263"/>
      <c r="AJ159" s="263"/>
      <c r="AK159" s="263"/>
      <c r="AL159" s="263"/>
      <c r="AM159" s="263"/>
      <c r="AN159" s="263"/>
      <c r="AO159" s="263"/>
      <c r="AP159" s="263"/>
      <c r="AQ159" s="263"/>
      <c r="AR159" s="263"/>
      <c r="AS159" s="263"/>
      <c r="AT159" s="263"/>
      <c r="AU159" s="263"/>
      <c r="AV159" s="263"/>
      <c r="AW159" s="263"/>
      <c r="AX159" s="263"/>
      <c r="AY159" s="263"/>
      <c r="AZ159" s="263"/>
      <c r="BA159" s="263"/>
      <c r="BB159" s="263"/>
      <c r="BC159" s="263"/>
      <c r="BD159" s="263"/>
      <c r="BE159" s="262"/>
      <c r="BF159" s="263"/>
      <c r="BG159" s="263"/>
      <c r="BH159" s="263"/>
      <c r="BI159" s="262"/>
      <c r="BJ159" s="262"/>
      <c r="BK159" s="264"/>
      <c r="BL159" s="265"/>
    </row>
    <row r="160" spans="1:64" s="81" customFormat="1" ht="35.1" customHeight="1">
      <c r="A160" s="261"/>
      <c r="B160" s="268" t="s">
        <v>691</v>
      </c>
      <c r="C160" s="256"/>
      <c r="D160" s="257"/>
      <c r="E160" s="318"/>
      <c r="F160" s="262"/>
      <c r="G160" s="318"/>
      <c r="H160" s="262"/>
      <c r="I160" s="262"/>
      <c r="J160" s="262"/>
      <c r="K160" s="262"/>
      <c r="L160" s="263"/>
      <c r="M160" s="263"/>
      <c r="N160" s="263"/>
      <c r="O160" s="263"/>
      <c r="P160" s="263"/>
      <c r="Q160" s="263"/>
      <c r="R160" s="263"/>
      <c r="S160" s="263"/>
      <c r="T160" s="263"/>
      <c r="U160" s="263"/>
      <c r="V160" s="263"/>
      <c r="W160" s="263"/>
      <c r="X160" s="263"/>
      <c r="Y160" s="263"/>
      <c r="Z160" s="263"/>
      <c r="AA160" s="263"/>
      <c r="AB160" s="263"/>
      <c r="AC160" s="263"/>
      <c r="AD160" s="263"/>
      <c r="AE160" s="263"/>
      <c r="AF160" s="263"/>
      <c r="AG160" s="263"/>
      <c r="AH160" s="263"/>
      <c r="AI160" s="263"/>
      <c r="AJ160" s="263"/>
      <c r="AK160" s="263"/>
      <c r="AL160" s="263"/>
      <c r="AM160" s="263"/>
      <c r="AN160" s="263"/>
      <c r="AO160" s="263"/>
      <c r="AP160" s="263"/>
      <c r="AQ160" s="263"/>
      <c r="AR160" s="263"/>
      <c r="AS160" s="263"/>
      <c r="AT160" s="263"/>
      <c r="AU160" s="263"/>
      <c r="AV160" s="263"/>
      <c r="AW160" s="263"/>
      <c r="AX160" s="263"/>
      <c r="AY160" s="263"/>
      <c r="AZ160" s="263"/>
      <c r="BA160" s="263"/>
      <c r="BB160" s="263"/>
      <c r="BC160" s="263"/>
      <c r="BD160" s="263"/>
      <c r="BE160" s="262"/>
      <c r="BF160" s="263"/>
      <c r="BG160" s="263"/>
      <c r="BH160" s="263"/>
      <c r="BI160" s="262"/>
      <c r="BJ160" s="262"/>
      <c r="BK160" s="264"/>
      <c r="BL160" s="265"/>
    </row>
    <row r="161" spans="1:64" s="81" customFormat="1" ht="35.1" customHeight="1">
      <c r="A161" s="78"/>
      <c r="B161" s="268" t="s">
        <v>691</v>
      </c>
      <c r="C161" s="256" t="s">
        <v>606</v>
      </c>
      <c r="D161" s="257" t="s">
        <v>693</v>
      </c>
      <c r="E161" s="318"/>
      <c r="F161" s="262"/>
      <c r="G161" s="318"/>
      <c r="H161" s="262"/>
      <c r="I161" s="262"/>
      <c r="J161" s="262"/>
      <c r="K161" s="262"/>
      <c r="L161" s="263"/>
      <c r="M161" s="263"/>
      <c r="N161" s="263"/>
      <c r="O161" s="263"/>
      <c r="P161" s="263"/>
      <c r="Q161" s="263"/>
      <c r="R161" s="263"/>
      <c r="S161" s="263"/>
      <c r="T161" s="263"/>
      <c r="U161" s="263"/>
      <c r="V161" s="263"/>
      <c r="W161" s="263"/>
      <c r="X161" s="263"/>
      <c r="Y161" s="263"/>
      <c r="Z161" s="263"/>
      <c r="AA161" s="263"/>
      <c r="AB161" s="263"/>
      <c r="AC161" s="263"/>
      <c r="AD161" s="263"/>
      <c r="AE161" s="263"/>
      <c r="AF161" s="263"/>
      <c r="AG161" s="263"/>
      <c r="AH161" s="263"/>
      <c r="AI161" s="263"/>
      <c r="AJ161" s="263"/>
      <c r="AK161" s="263"/>
      <c r="AL161" s="263"/>
      <c r="AM161" s="263"/>
      <c r="AN161" s="263"/>
      <c r="AO161" s="263"/>
      <c r="AP161" s="263"/>
      <c r="AQ161" s="263"/>
      <c r="AR161" s="263"/>
      <c r="AS161" s="263"/>
      <c r="AT161" s="263"/>
      <c r="AU161" s="263"/>
      <c r="AV161" s="263"/>
      <c r="AW161" s="263"/>
      <c r="AX161" s="263"/>
      <c r="AY161" s="263"/>
      <c r="AZ161" s="263"/>
      <c r="BA161" s="263"/>
      <c r="BB161" s="263"/>
      <c r="BC161" s="263"/>
      <c r="BD161" s="263"/>
      <c r="BE161" s="262"/>
      <c r="BF161" s="263"/>
      <c r="BG161" s="263"/>
      <c r="BH161" s="263"/>
      <c r="BI161" s="262"/>
      <c r="BJ161" s="262"/>
      <c r="BK161" s="264"/>
      <c r="BL161" s="265"/>
    </row>
    <row r="162" spans="1:64" s="81" customFormat="1" ht="35.1" customHeight="1">
      <c r="A162" s="78"/>
      <c r="B162" s="268" t="s">
        <v>692</v>
      </c>
      <c r="C162" s="256"/>
      <c r="D162" s="257" t="s">
        <v>962</v>
      </c>
      <c r="E162" s="318"/>
      <c r="F162" s="262"/>
      <c r="G162" s="318"/>
      <c r="H162" s="262"/>
      <c r="I162" s="262"/>
      <c r="J162" s="262"/>
      <c r="K162" s="262"/>
      <c r="L162" s="263"/>
      <c r="M162" s="263"/>
      <c r="N162" s="263"/>
      <c r="O162" s="263"/>
      <c r="P162" s="263"/>
      <c r="Q162" s="263"/>
      <c r="R162" s="263"/>
      <c r="S162" s="263"/>
      <c r="T162" s="263"/>
      <c r="U162" s="263"/>
      <c r="V162" s="263"/>
      <c r="W162" s="263"/>
      <c r="X162" s="263"/>
      <c r="Y162" s="263"/>
      <c r="Z162" s="263"/>
      <c r="AA162" s="263"/>
      <c r="AB162" s="263"/>
      <c r="AC162" s="263"/>
      <c r="AD162" s="263"/>
      <c r="AE162" s="263"/>
      <c r="AF162" s="263"/>
      <c r="AG162" s="263"/>
      <c r="AH162" s="263"/>
      <c r="AI162" s="263"/>
      <c r="AJ162" s="263"/>
      <c r="AK162" s="263"/>
      <c r="AL162" s="263"/>
      <c r="AM162" s="263"/>
      <c r="AN162" s="263"/>
      <c r="AO162" s="263"/>
      <c r="AP162" s="263"/>
      <c r="AQ162" s="263"/>
      <c r="AR162" s="263"/>
      <c r="AS162" s="263"/>
      <c r="AT162" s="263"/>
      <c r="AU162" s="263"/>
      <c r="AV162" s="263"/>
      <c r="AW162" s="263"/>
      <c r="AX162" s="263"/>
      <c r="AY162" s="263"/>
      <c r="AZ162" s="263"/>
      <c r="BA162" s="263"/>
      <c r="BB162" s="263"/>
      <c r="BC162" s="263"/>
      <c r="BD162" s="263"/>
      <c r="BE162" s="262"/>
      <c r="BF162" s="263"/>
      <c r="BG162" s="263"/>
      <c r="BH162" s="263"/>
      <c r="BI162" s="262"/>
      <c r="BJ162" s="262"/>
      <c r="BK162" s="264"/>
      <c r="BL162" s="265"/>
    </row>
    <row r="163" spans="1:64" s="81" customFormat="1" ht="35.1" customHeight="1">
      <c r="A163" s="78">
        <f>A158+1</f>
        <v>58</v>
      </c>
      <c r="B163" s="255" t="s">
        <v>550</v>
      </c>
      <c r="C163" s="256"/>
      <c r="D163" s="257"/>
      <c r="E163" s="318"/>
      <c r="F163" s="262"/>
      <c r="G163" s="318"/>
      <c r="H163" s="262"/>
      <c r="I163" s="262"/>
      <c r="J163" s="262"/>
      <c r="K163" s="262"/>
      <c r="L163" s="263"/>
      <c r="M163" s="263"/>
      <c r="N163" s="263"/>
      <c r="O163" s="263"/>
      <c r="P163" s="263"/>
      <c r="Q163" s="263"/>
      <c r="R163" s="263"/>
      <c r="S163" s="263"/>
      <c r="T163" s="263"/>
      <c r="U163" s="263"/>
      <c r="V163" s="263"/>
      <c r="W163" s="263"/>
      <c r="X163" s="263"/>
      <c r="Y163" s="263"/>
      <c r="Z163" s="263"/>
      <c r="AA163" s="263"/>
      <c r="AB163" s="263"/>
      <c r="AC163" s="263"/>
      <c r="AD163" s="263"/>
      <c r="AE163" s="263"/>
      <c r="AF163" s="263"/>
      <c r="AG163" s="263"/>
      <c r="AH163" s="263"/>
      <c r="AI163" s="263"/>
      <c r="AJ163" s="263"/>
      <c r="AK163" s="263"/>
      <c r="AL163" s="263"/>
      <c r="AM163" s="263"/>
      <c r="AN163" s="263"/>
      <c r="AO163" s="263"/>
      <c r="AP163" s="263"/>
      <c r="AQ163" s="263"/>
      <c r="AR163" s="263"/>
      <c r="AS163" s="263"/>
      <c r="AT163" s="263"/>
      <c r="AU163" s="263"/>
      <c r="AV163" s="263"/>
      <c r="AW163" s="263"/>
      <c r="AX163" s="263"/>
      <c r="AY163" s="263"/>
      <c r="AZ163" s="263"/>
      <c r="BA163" s="263"/>
      <c r="BB163" s="263"/>
      <c r="BC163" s="263"/>
      <c r="BD163" s="263"/>
      <c r="BE163" s="262"/>
      <c r="BF163" s="263"/>
      <c r="BG163" s="263"/>
      <c r="BH163" s="263"/>
      <c r="BI163" s="262"/>
      <c r="BJ163" s="262"/>
      <c r="BK163" s="264"/>
      <c r="BL163" s="265"/>
    </row>
    <row r="164" spans="1:64" s="81" customFormat="1" ht="35.1" customHeight="1">
      <c r="A164" s="78"/>
      <c r="B164" s="268" t="s">
        <v>694</v>
      </c>
      <c r="C164" s="256"/>
      <c r="D164" s="257" t="s">
        <v>963</v>
      </c>
      <c r="E164" s="318"/>
      <c r="F164" s="262"/>
      <c r="G164" s="318"/>
      <c r="H164" s="262"/>
      <c r="I164" s="262"/>
      <c r="J164" s="262"/>
      <c r="K164" s="262"/>
      <c r="L164" s="263"/>
      <c r="M164" s="263"/>
      <c r="N164" s="263"/>
      <c r="O164" s="263"/>
      <c r="P164" s="263"/>
      <c r="Q164" s="263"/>
      <c r="R164" s="263"/>
      <c r="S164" s="263"/>
      <c r="T164" s="263"/>
      <c r="U164" s="263"/>
      <c r="V164" s="263"/>
      <c r="W164" s="263"/>
      <c r="X164" s="263"/>
      <c r="Y164" s="263"/>
      <c r="Z164" s="263"/>
      <c r="AA164" s="263"/>
      <c r="AB164" s="263"/>
      <c r="AC164" s="263"/>
      <c r="AD164" s="263"/>
      <c r="AE164" s="263"/>
      <c r="AF164" s="263"/>
      <c r="AG164" s="263"/>
      <c r="AH164" s="263"/>
      <c r="AI164" s="263"/>
      <c r="AJ164" s="263"/>
      <c r="AK164" s="263"/>
      <c r="AL164" s="263"/>
      <c r="AM164" s="263"/>
      <c r="AN164" s="263"/>
      <c r="AO164" s="263"/>
      <c r="AP164" s="263"/>
      <c r="AQ164" s="263"/>
      <c r="AR164" s="263"/>
      <c r="AS164" s="263"/>
      <c r="AT164" s="263"/>
      <c r="AU164" s="263"/>
      <c r="AV164" s="263"/>
      <c r="AW164" s="263"/>
      <c r="AX164" s="263"/>
      <c r="AY164" s="263"/>
      <c r="AZ164" s="263"/>
      <c r="BA164" s="263"/>
      <c r="BB164" s="263"/>
      <c r="BC164" s="263"/>
      <c r="BD164" s="263"/>
      <c r="BE164" s="262"/>
      <c r="BF164" s="263"/>
      <c r="BG164" s="263"/>
      <c r="BH164" s="263"/>
      <c r="BI164" s="262"/>
      <c r="BJ164" s="262"/>
      <c r="BK164" s="264"/>
      <c r="BL164" s="265"/>
    </row>
    <row r="165" spans="1:64" s="81" customFormat="1" ht="35.1" customHeight="1">
      <c r="A165" s="78"/>
      <c r="B165" s="268" t="s">
        <v>694</v>
      </c>
      <c r="C165" s="256" t="s">
        <v>606</v>
      </c>
      <c r="D165" s="257" t="s">
        <v>695</v>
      </c>
      <c r="E165" s="318"/>
      <c r="F165" s="262"/>
      <c r="G165" s="318"/>
      <c r="H165" s="262"/>
      <c r="I165" s="262"/>
      <c r="J165" s="262"/>
      <c r="K165" s="262"/>
      <c r="L165" s="263"/>
      <c r="M165" s="263"/>
      <c r="N165" s="263"/>
      <c r="O165" s="263"/>
      <c r="P165" s="263"/>
      <c r="Q165" s="263"/>
      <c r="R165" s="263"/>
      <c r="S165" s="263"/>
      <c r="T165" s="263"/>
      <c r="U165" s="263"/>
      <c r="V165" s="263"/>
      <c r="W165" s="263"/>
      <c r="X165" s="263"/>
      <c r="Y165" s="263"/>
      <c r="Z165" s="263"/>
      <c r="AA165" s="263"/>
      <c r="AB165" s="263"/>
      <c r="AC165" s="263"/>
      <c r="AD165" s="263"/>
      <c r="AE165" s="263"/>
      <c r="AF165" s="263"/>
      <c r="AG165" s="263"/>
      <c r="AH165" s="263"/>
      <c r="AI165" s="263"/>
      <c r="AJ165" s="263"/>
      <c r="AK165" s="263"/>
      <c r="AL165" s="263"/>
      <c r="AM165" s="263"/>
      <c r="AN165" s="263"/>
      <c r="AO165" s="263"/>
      <c r="AP165" s="263"/>
      <c r="AQ165" s="263"/>
      <c r="AR165" s="263"/>
      <c r="AS165" s="263"/>
      <c r="AT165" s="263"/>
      <c r="AU165" s="263"/>
      <c r="AV165" s="263"/>
      <c r="AW165" s="263"/>
      <c r="AX165" s="263"/>
      <c r="AY165" s="263"/>
      <c r="AZ165" s="263"/>
      <c r="BA165" s="263"/>
      <c r="BB165" s="263"/>
      <c r="BC165" s="263"/>
      <c r="BD165" s="263"/>
      <c r="BE165" s="262"/>
      <c r="BF165" s="263"/>
      <c r="BG165" s="263"/>
      <c r="BH165" s="263"/>
      <c r="BI165" s="262"/>
      <c r="BJ165" s="262"/>
      <c r="BK165" s="264"/>
      <c r="BL165" s="265"/>
    </row>
    <row r="166" spans="1:64" s="81" customFormat="1" ht="35.1" customHeight="1">
      <c r="A166" s="78"/>
      <c r="B166" s="268" t="s">
        <v>694</v>
      </c>
      <c r="C166" s="256" t="s">
        <v>606</v>
      </c>
      <c r="D166" s="257" t="s">
        <v>696</v>
      </c>
      <c r="E166" s="318"/>
      <c r="F166" s="262"/>
      <c r="G166" s="318"/>
      <c r="H166" s="262"/>
      <c r="I166" s="262"/>
      <c r="J166" s="262"/>
      <c r="K166" s="262"/>
      <c r="L166" s="263"/>
      <c r="M166" s="263"/>
      <c r="N166" s="263"/>
      <c r="O166" s="263"/>
      <c r="P166" s="263"/>
      <c r="Q166" s="263"/>
      <c r="R166" s="263"/>
      <c r="S166" s="263"/>
      <c r="T166" s="263"/>
      <c r="U166" s="263"/>
      <c r="V166" s="263"/>
      <c r="W166" s="263"/>
      <c r="X166" s="263"/>
      <c r="Y166" s="263"/>
      <c r="Z166" s="263"/>
      <c r="AA166" s="263"/>
      <c r="AB166" s="263"/>
      <c r="AC166" s="263"/>
      <c r="AD166" s="263"/>
      <c r="AE166" s="263"/>
      <c r="AF166" s="263"/>
      <c r="AG166" s="263"/>
      <c r="AH166" s="263"/>
      <c r="AI166" s="263"/>
      <c r="AJ166" s="263"/>
      <c r="AK166" s="263"/>
      <c r="AL166" s="263"/>
      <c r="AM166" s="263"/>
      <c r="AN166" s="263"/>
      <c r="AO166" s="263"/>
      <c r="AP166" s="263"/>
      <c r="AQ166" s="263"/>
      <c r="AR166" s="263"/>
      <c r="AS166" s="263"/>
      <c r="AT166" s="263"/>
      <c r="AU166" s="263"/>
      <c r="AV166" s="263"/>
      <c r="AW166" s="263"/>
      <c r="AX166" s="263"/>
      <c r="AY166" s="263"/>
      <c r="AZ166" s="263"/>
      <c r="BA166" s="263"/>
      <c r="BB166" s="263"/>
      <c r="BC166" s="263"/>
      <c r="BD166" s="263"/>
      <c r="BE166" s="262"/>
      <c r="BF166" s="263"/>
      <c r="BG166" s="263"/>
      <c r="BH166" s="263"/>
      <c r="BI166" s="262"/>
      <c r="BJ166" s="262"/>
      <c r="BK166" s="264"/>
      <c r="BL166" s="265"/>
    </row>
    <row r="167" spans="1:64" s="81" customFormat="1" ht="35.1" customHeight="1">
      <c r="A167" s="78">
        <f>A163+1</f>
        <v>59</v>
      </c>
      <c r="B167" s="255" t="s">
        <v>551</v>
      </c>
      <c r="C167" s="256"/>
      <c r="D167" s="257" t="s">
        <v>697</v>
      </c>
      <c r="E167" s="318"/>
      <c r="F167" s="262"/>
      <c r="G167" s="318"/>
      <c r="H167" s="262"/>
      <c r="I167" s="262"/>
      <c r="J167" s="262"/>
      <c r="K167" s="262"/>
      <c r="L167" s="263"/>
      <c r="M167" s="263"/>
      <c r="N167" s="263"/>
      <c r="O167" s="263"/>
      <c r="P167" s="263"/>
      <c r="Q167" s="263"/>
      <c r="R167" s="263"/>
      <c r="S167" s="263"/>
      <c r="T167" s="263"/>
      <c r="U167" s="263"/>
      <c r="V167" s="263"/>
      <c r="W167" s="263"/>
      <c r="X167" s="263"/>
      <c r="Y167" s="263"/>
      <c r="Z167" s="263"/>
      <c r="AA167" s="263"/>
      <c r="AB167" s="263"/>
      <c r="AC167" s="263"/>
      <c r="AD167" s="263"/>
      <c r="AE167" s="263"/>
      <c r="AF167" s="263"/>
      <c r="AG167" s="263"/>
      <c r="AH167" s="263"/>
      <c r="AI167" s="263"/>
      <c r="AJ167" s="263"/>
      <c r="AK167" s="263"/>
      <c r="AL167" s="263"/>
      <c r="AM167" s="263"/>
      <c r="AN167" s="263"/>
      <c r="AO167" s="263"/>
      <c r="AP167" s="263"/>
      <c r="AQ167" s="263"/>
      <c r="AR167" s="263"/>
      <c r="AS167" s="263"/>
      <c r="AT167" s="263"/>
      <c r="AU167" s="263"/>
      <c r="AV167" s="263"/>
      <c r="AW167" s="263"/>
      <c r="AX167" s="263"/>
      <c r="AY167" s="263"/>
      <c r="AZ167" s="263"/>
      <c r="BA167" s="263"/>
      <c r="BB167" s="263"/>
      <c r="BC167" s="263"/>
      <c r="BD167" s="263"/>
      <c r="BE167" s="262"/>
      <c r="BF167" s="263"/>
      <c r="BG167" s="263"/>
      <c r="BH167" s="263"/>
      <c r="BI167" s="262"/>
      <c r="BJ167" s="262"/>
      <c r="BK167" s="264"/>
      <c r="BL167" s="265"/>
    </row>
    <row r="168" spans="1:64" s="81" customFormat="1" ht="35.1" customHeight="1">
      <c r="A168" s="78"/>
      <c r="B168" s="255"/>
      <c r="C168" s="256"/>
      <c r="D168" s="257" t="s">
        <v>698</v>
      </c>
      <c r="E168" s="318"/>
      <c r="F168" s="262"/>
      <c r="G168" s="318"/>
      <c r="H168" s="262"/>
      <c r="I168" s="262"/>
      <c r="J168" s="262"/>
      <c r="K168" s="262"/>
      <c r="L168" s="263"/>
      <c r="M168" s="263"/>
      <c r="N168" s="263"/>
      <c r="O168" s="263"/>
      <c r="P168" s="263"/>
      <c r="Q168" s="263"/>
      <c r="R168" s="263"/>
      <c r="S168" s="263"/>
      <c r="T168" s="263"/>
      <c r="U168" s="263"/>
      <c r="V168" s="263"/>
      <c r="W168" s="263"/>
      <c r="X168" s="263"/>
      <c r="Y168" s="263"/>
      <c r="Z168" s="263"/>
      <c r="AA168" s="263"/>
      <c r="AB168" s="263"/>
      <c r="AC168" s="263"/>
      <c r="AD168" s="263"/>
      <c r="AE168" s="263"/>
      <c r="AF168" s="263"/>
      <c r="AG168" s="263"/>
      <c r="AH168" s="263"/>
      <c r="AI168" s="263"/>
      <c r="AJ168" s="263"/>
      <c r="AK168" s="263"/>
      <c r="AL168" s="263"/>
      <c r="AM168" s="263"/>
      <c r="AN168" s="263"/>
      <c r="AO168" s="263"/>
      <c r="AP168" s="263"/>
      <c r="AQ168" s="263"/>
      <c r="AR168" s="263"/>
      <c r="AS168" s="263"/>
      <c r="AT168" s="263"/>
      <c r="AU168" s="263"/>
      <c r="AV168" s="263"/>
      <c r="AW168" s="263"/>
      <c r="AX168" s="263"/>
      <c r="AY168" s="263"/>
      <c r="AZ168" s="263"/>
      <c r="BA168" s="263"/>
      <c r="BB168" s="263"/>
      <c r="BC168" s="263"/>
      <c r="BD168" s="263"/>
      <c r="BE168" s="262"/>
      <c r="BF168" s="263"/>
      <c r="BG168" s="263"/>
      <c r="BH168" s="263"/>
      <c r="BI168" s="262"/>
      <c r="BJ168" s="262"/>
      <c r="BK168" s="264"/>
      <c r="BL168" s="265"/>
    </row>
    <row r="169" spans="1:64" s="81" customFormat="1" ht="35.1" customHeight="1">
      <c r="A169" s="78">
        <f>A167+1</f>
        <v>60</v>
      </c>
      <c r="B169" s="255" t="s">
        <v>552</v>
      </c>
      <c r="C169" s="256"/>
      <c r="D169" s="257"/>
      <c r="E169" s="318"/>
      <c r="F169" s="262"/>
      <c r="G169" s="318"/>
      <c r="H169" s="262"/>
      <c r="I169" s="262"/>
      <c r="J169" s="262"/>
      <c r="K169" s="262"/>
      <c r="L169" s="263"/>
      <c r="M169" s="263"/>
      <c r="N169" s="263"/>
      <c r="O169" s="263"/>
      <c r="P169" s="263"/>
      <c r="Q169" s="263"/>
      <c r="R169" s="263"/>
      <c r="S169" s="263"/>
      <c r="T169" s="263"/>
      <c r="U169" s="263"/>
      <c r="V169" s="263"/>
      <c r="W169" s="263"/>
      <c r="X169" s="263"/>
      <c r="Y169" s="263"/>
      <c r="Z169" s="263"/>
      <c r="AA169" s="263"/>
      <c r="AB169" s="263"/>
      <c r="AC169" s="263"/>
      <c r="AD169" s="263"/>
      <c r="AE169" s="263"/>
      <c r="AF169" s="263"/>
      <c r="AG169" s="263"/>
      <c r="AH169" s="263"/>
      <c r="AI169" s="263"/>
      <c r="AJ169" s="263"/>
      <c r="AK169" s="263"/>
      <c r="AL169" s="263"/>
      <c r="AM169" s="263"/>
      <c r="AN169" s="263"/>
      <c r="AO169" s="263"/>
      <c r="AP169" s="263"/>
      <c r="AQ169" s="263"/>
      <c r="AR169" s="263"/>
      <c r="AS169" s="263"/>
      <c r="AT169" s="263"/>
      <c r="AU169" s="263"/>
      <c r="AV169" s="263"/>
      <c r="AW169" s="263"/>
      <c r="AX169" s="263"/>
      <c r="AY169" s="263"/>
      <c r="AZ169" s="263"/>
      <c r="BA169" s="263"/>
      <c r="BB169" s="263"/>
      <c r="BC169" s="263"/>
      <c r="BD169" s="263"/>
      <c r="BE169" s="262"/>
      <c r="BF169" s="263"/>
      <c r="BG169" s="263"/>
      <c r="BH169" s="263"/>
      <c r="BI169" s="262"/>
      <c r="BJ169" s="262"/>
      <c r="BK169" s="264"/>
      <c r="BL169" s="265"/>
    </row>
    <row r="170" spans="1:64" s="81" customFormat="1" ht="35.1" customHeight="1">
      <c r="A170" s="78"/>
      <c r="B170" s="268" t="s">
        <v>714</v>
      </c>
      <c r="C170" s="256"/>
      <c r="D170" s="257"/>
      <c r="E170" s="318"/>
      <c r="F170" s="262"/>
      <c r="G170" s="318"/>
      <c r="H170" s="262"/>
      <c r="I170" s="262"/>
      <c r="J170" s="262"/>
      <c r="K170" s="262"/>
      <c r="L170" s="263"/>
      <c r="M170" s="263"/>
      <c r="N170" s="263"/>
      <c r="O170" s="263"/>
      <c r="P170" s="263"/>
      <c r="Q170" s="263"/>
      <c r="R170" s="263"/>
      <c r="S170" s="263"/>
      <c r="T170" s="263"/>
      <c r="U170" s="263"/>
      <c r="V170" s="263"/>
      <c r="W170" s="263"/>
      <c r="X170" s="263"/>
      <c r="Y170" s="263"/>
      <c r="Z170" s="263"/>
      <c r="AA170" s="263"/>
      <c r="AB170" s="263"/>
      <c r="AC170" s="263"/>
      <c r="AD170" s="263"/>
      <c r="AE170" s="263"/>
      <c r="AF170" s="263"/>
      <c r="AG170" s="263"/>
      <c r="AH170" s="263"/>
      <c r="AI170" s="263"/>
      <c r="AJ170" s="263"/>
      <c r="AK170" s="263"/>
      <c r="AL170" s="263"/>
      <c r="AM170" s="263"/>
      <c r="AN170" s="263"/>
      <c r="AO170" s="263"/>
      <c r="AP170" s="263"/>
      <c r="AQ170" s="263"/>
      <c r="AR170" s="263"/>
      <c r="AS170" s="263"/>
      <c r="AT170" s="263"/>
      <c r="AU170" s="263"/>
      <c r="AV170" s="263"/>
      <c r="AW170" s="263"/>
      <c r="AX170" s="263"/>
      <c r="AY170" s="263"/>
      <c r="AZ170" s="263"/>
      <c r="BA170" s="263"/>
      <c r="BB170" s="263"/>
      <c r="BC170" s="263"/>
      <c r="BD170" s="263"/>
      <c r="BE170" s="262"/>
      <c r="BF170" s="263"/>
      <c r="BG170" s="263"/>
      <c r="BH170" s="263"/>
      <c r="BI170" s="262"/>
      <c r="BJ170" s="262"/>
      <c r="BK170" s="264"/>
      <c r="BL170" s="265"/>
    </row>
    <row r="171" spans="1:64" s="81" customFormat="1" ht="35.1" customHeight="1">
      <c r="A171" s="78"/>
      <c r="B171" s="268" t="s">
        <v>715</v>
      </c>
      <c r="C171" s="256"/>
      <c r="D171" s="257"/>
      <c r="E171" s="318"/>
      <c r="F171" s="262"/>
      <c r="G171" s="318"/>
      <c r="H171" s="262"/>
      <c r="I171" s="262"/>
      <c r="J171" s="262"/>
      <c r="K171" s="262"/>
      <c r="L171" s="263"/>
      <c r="M171" s="263"/>
      <c r="N171" s="263"/>
      <c r="O171" s="263"/>
      <c r="P171" s="263"/>
      <c r="Q171" s="263"/>
      <c r="R171" s="263"/>
      <c r="S171" s="263"/>
      <c r="T171" s="263"/>
      <c r="U171" s="263"/>
      <c r="V171" s="263"/>
      <c r="W171" s="263"/>
      <c r="X171" s="263"/>
      <c r="Y171" s="263"/>
      <c r="Z171" s="263"/>
      <c r="AA171" s="263"/>
      <c r="AB171" s="263"/>
      <c r="AC171" s="263"/>
      <c r="AD171" s="263"/>
      <c r="AE171" s="263"/>
      <c r="AF171" s="263"/>
      <c r="AG171" s="263"/>
      <c r="AH171" s="263"/>
      <c r="AI171" s="263"/>
      <c r="AJ171" s="263"/>
      <c r="AK171" s="263"/>
      <c r="AL171" s="263"/>
      <c r="AM171" s="263"/>
      <c r="AN171" s="263"/>
      <c r="AO171" s="263"/>
      <c r="AP171" s="263"/>
      <c r="AQ171" s="263"/>
      <c r="AR171" s="263"/>
      <c r="AS171" s="263"/>
      <c r="AT171" s="263"/>
      <c r="AU171" s="263"/>
      <c r="AV171" s="263"/>
      <c r="AW171" s="263"/>
      <c r="AX171" s="263"/>
      <c r="AY171" s="263"/>
      <c r="AZ171" s="263"/>
      <c r="BA171" s="263"/>
      <c r="BB171" s="263"/>
      <c r="BC171" s="263"/>
      <c r="BD171" s="263"/>
      <c r="BE171" s="262"/>
      <c r="BF171" s="263"/>
      <c r="BG171" s="263"/>
      <c r="BH171" s="263"/>
      <c r="BI171" s="262"/>
      <c r="BJ171" s="262"/>
      <c r="BK171" s="264"/>
      <c r="BL171" s="265"/>
    </row>
    <row r="172" spans="1:64" s="81" customFormat="1" ht="35.1" customHeight="1">
      <c r="A172" s="78">
        <f>A169+1</f>
        <v>61</v>
      </c>
      <c r="B172" s="255" t="s">
        <v>553</v>
      </c>
      <c r="C172" s="256"/>
      <c r="D172" s="257"/>
      <c r="E172" s="318"/>
      <c r="F172" s="262"/>
      <c r="G172" s="318"/>
      <c r="H172" s="262"/>
      <c r="I172" s="262"/>
      <c r="J172" s="262"/>
      <c r="K172" s="262"/>
      <c r="L172" s="263"/>
      <c r="M172" s="263"/>
      <c r="N172" s="263"/>
      <c r="O172" s="263"/>
      <c r="P172" s="263"/>
      <c r="Q172" s="263"/>
      <c r="R172" s="263"/>
      <c r="S172" s="263"/>
      <c r="T172" s="263"/>
      <c r="U172" s="263"/>
      <c r="V172" s="263"/>
      <c r="W172" s="263"/>
      <c r="X172" s="263"/>
      <c r="Y172" s="263"/>
      <c r="Z172" s="263"/>
      <c r="AA172" s="263"/>
      <c r="AB172" s="263"/>
      <c r="AC172" s="263"/>
      <c r="AD172" s="263"/>
      <c r="AE172" s="263"/>
      <c r="AF172" s="263"/>
      <c r="AG172" s="263"/>
      <c r="AH172" s="263"/>
      <c r="AI172" s="263"/>
      <c r="AJ172" s="263"/>
      <c r="AK172" s="263"/>
      <c r="AL172" s="263"/>
      <c r="AM172" s="263"/>
      <c r="AN172" s="263"/>
      <c r="AO172" s="263"/>
      <c r="AP172" s="263"/>
      <c r="AQ172" s="263"/>
      <c r="AR172" s="263"/>
      <c r="AS172" s="263"/>
      <c r="AT172" s="263"/>
      <c r="AU172" s="263"/>
      <c r="AV172" s="263"/>
      <c r="AW172" s="263"/>
      <c r="AX172" s="263"/>
      <c r="AY172" s="263"/>
      <c r="AZ172" s="263"/>
      <c r="BA172" s="263"/>
      <c r="BB172" s="263"/>
      <c r="BC172" s="263"/>
      <c r="BD172" s="263"/>
      <c r="BE172" s="262"/>
      <c r="BF172" s="263"/>
      <c r="BG172" s="263"/>
      <c r="BH172" s="263"/>
      <c r="BI172" s="262"/>
      <c r="BJ172" s="262"/>
      <c r="BK172" s="264"/>
      <c r="BL172" s="265"/>
    </row>
    <row r="173" spans="1:64" s="81" customFormat="1" ht="35.1" customHeight="1">
      <c r="A173" s="78"/>
      <c r="B173" s="268" t="s">
        <v>699</v>
      </c>
      <c r="C173" s="256"/>
      <c r="D173" s="257"/>
      <c r="E173" s="318"/>
      <c r="F173" s="262"/>
      <c r="G173" s="318"/>
      <c r="H173" s="262"/>
      <c r="I173" s="262"/>
      <c r="J173" s="262"/>
      <c r="K173" s="262"/>
      <c r="L173" s="263"/>
      <c r="M173" s="263"/>
      <c r="N173" s="263"/>
      <c r="O173" s="263"/>
      <c r="P173" s="263"/>
      <c r="Q173" s="263"/>
      <c r="R173" s="263"/>
      <c r="S173" s="263"/>
      <c r="T173" s="263"/>
      <c r="U173" s="263"/>
      <c r="V173" s="263"/>
      <c r="W173" s="263"/>
      <c r="X173" s="263"/>
      <c r="Y173" s="263"/>
      <c r="Z173" s="263"/>
      <c r="AA173" s="263"/>
      <c r="AB173" s="263"/>
      <c r="AC173" s="263"/>
      <c r="AD173" s="263"/>
      <c r="AE173" s="263"/>
      <c r="AF173" s="263"/>
      <c r="AG173" s="263"/>
      <c r="AH173" s="263"/>
      <c r="AI173" s="263"/>
      <c r="AJ173" s="263"/>
      <c r="AK173" s="263"/>
      <c r="AL173" s="263"/>
      <c r="AM173" s="263"/>
      <c r="AN173" s="263"/>
      <c r="AO173" s="263"/>
      <c r="AP173" s="263"/>
      <c r="AQ173" s="263"/>
      <c r="AR173" s="263"/>
      <c r="AS173" s="263"/>
      <c r="AT173" s="263"/>
      <c r="AU173" s="263"/>
      <c r="AV173" s="263"/>
      <c r="AW173" s="263"/>
      <c r="AX173" s="263"/>
      <c r="AY173" s="263"/>
      <c r="AZ173" s="263"/>
      <c r="BA173" s="263"/>
      <c r="BB173" s="263"/>
      <c r="BC173" s="263"/>
      <c r="BD173" s="263"/>
      <c r="BE173" s="262"/>
      <c r="BF173" s="263"/>
      <c r="BG173" s="263"/>
      <c r="BH173" s="263"/>
      <c r="BI173" s="262"/>
      <c r="BJ173" s="262"/>
      <c r="BK173" s="264"/>
      <c r="BL173" s="265"/>
    </row>
    <row r="174" spans="1:64" s="81" customFormat="1" ht="35.1" customHeight="1">
      <c r="A174" s="78"/>
      <c r="B174" s="268" t="s">
        <v>699</v>
      </c>
      <c r="C174" s="256" t="s">
        <v>606</v>
      </c>
      <c r="D174" s="257" t="str">
        <f>B175</f>
        <v>CCTV#2</v>
      </c>
      <c r="E174" s="318"/>
      <c r="F174" s="262"/>
      <c r="G174" s="318"/>
      <c r="H174" s="262"/>
      <c r="I174" s="262"/>
      <c r="J174" s="262"/>
      <c r="K174" s="262"/>
      <c r="L174" s="263"/>
      <c r="M174" s="263"/>
      <c r="N174" s="263"/>
      <c r="O174" s="263"/>
      <c r="P174" s="263"/>
      <c r="Q174" s="263"/>
      <c r="R174" s="263"/>
      <c r="S174" s="263"/>
      <c r="T174" s="263"/>
      <c r="U174" s="263"/>
      <c r="V174" s="263"/>
      <c r="W174" s="263"/>
      <c r="X174" s="263"/>
      <c r="Y174" s="263"/>
      <c r="Z174" s="263"/>
      <c r="AA174" s="263"/>
      <c r="AB174" s="263"/>
      <c r="AC174" s="263"/>
      <c r="AD174" s="263"/>
      <c r="AE174" s="263"/>
      <c r="AF174" s="263"/>
      <c r="AG174" s="263"/>
      <c r="AH174" s="263"/>
      <c r="AI174" s="263"/>
      <c r="AJ174" s="263"/>
      <c r="AK174" s="263"/>
      <c r="AL174" s="263"/>
      <c r="AM174" s="263"/>
      <c r="AN174" s="263"/>
      <c r="AO174" s="263"/>
      <c r="AP174" s="263"/>
      <c r="AQ174" s="263"/>
      <c r="AR174" s="263"/>
      <c r="AS174" s="263"/>
      <c r="AT174" s="263"/>
      <c r="AU174" s="263"/>
      <c r="AV174" s="263"/>
      <c r="AW174" s="263"/>
      <c r="AX174" s="263"/>
      <c r="AY174" s="263"/>
      <c r="AZ174" s="263"/>
      <c r="BA174" s="263"/>
      <c r="BB174" s="263"/>
      <c r="BC174" s="263"/>
      <c r="BD174" s="263"/>
      <c r="BE174" s="262"/>
      <c r="BF174" s="263"/>
      <c r="BG174" s="263"/>
      <c r="BH174" s="263"/>
      <c r="BI174" s="262"/>
      <c r="BJ174" s="262"/>
      <c r="BK174" s="264"/>
      <c r="BL174" s="265"/>
    </row>
    <row r="175" spans="1:64" s="81" customFormat="1" ht="35.1" customHeight="1">
      <c r="A175" s="78"/>
      <c r="B175" s="268" t="s">
        <v>703</v>
      </c>
      <c r="C175" s="256" t="s">
        <v>606</v>
      </c>
      <c r="D175" s="257" t="s">
        <v>702</v>
      </c>
      <c r="E175" s="318"/>
      <c r="F175" s="262"/>
      <c r="G175" s="318"/>
      <c r="H175" s="262"/>
      <c r="I175" s="262"/>
      <c r="J175" s="262"/>
      <c r="K175" s="262"/>
      <c r="L175" s="263"/>
      <c r="M175" s="263"/>
      <c r="N175" s="263"/>
      <c r="O175" s="263"/>
      <c r="P175" s="263"/>
      <c r="Q175" s="263"/>
      <c r="R175" s="263"/>
      <c r="S175" s="263"/>
      <c r="T175" s="263"/>
      <c r="U175" s="263"/>
      <c r="V175" s="263"/>
      <c r="W175" s="263"/>
      <c r="X175" s="263"/>
      <c r="Y175" s="263"/>
      <c r="Z175" s="263"/>
      <c r="AA175" s="263"/>
      <c r="AB175" s="263"/>
      <c r="AC175" s="263"/>
      <c r="AD175" s="263"/>
      <c r="AE175" s="263"/>
      <c r="AF175" s="263"/>
      <c r="AG175" s="263"/>
      <c r="AH175" s="263"/>
      <c r="AI175" s="263"/>
      <c r="AJ175" s="263"/>
      <c r="AK175" s="263"/>
      <c r="AL175" s="263"/>
      <c r="AM175" s="263"/>
      <c r="AN175" s="263"/>
      <c r="AO175" s="263"/>
      <c r="AP175" s="263"/>
      <c r="AQ175" s="263"/>
      <c r="AR175" s="263"/>
      <c r="AS175" s="263"/>
      <c r="AT175" s="263"/>
      <c r="AU175" s="263"/>
      <c r="AV175" s="263"/>
      <c r="AW175" s="263"/>
      <c r="AX175" s="263"/>
      <c r="AY175" s="263"/>
      <c r="AZ175" s="263"/>
      <c r="BA175" s="263"/>
      <c r="BB175" s="263"/>
      <c r="BC175" s="263"/>
      <c r="BD175" s="263"/>
      <c r="BE175" s="262"/>
      <c r="BF175" s="263"/>
      <c r="BG175" s="263"/>
      <c r="BH175" s="263"/>
      <c r="BI175" s="262"/>
      <c r="BJ175" s="262"/>
      <c r="BK175" s="264"/>
      <c r="BL175" s="265"/>
    </row>
    <row r="176" spans="1:64" s="81" customFormat="1" ht="35.1" customHeight="1">
      <c r="A176" s="78"/>
      <c r="B176" s="268" t="str">
        <f>B174</f>
        <v>CCTV#1</v>
      </c>
      <c r="C176" s="256" t="s">
        <v>606</v>
      </c>
      <c r="D176" s="257" t="s">
        <v>701</v>
      </c>
      <c r="E176" s="318"/>
      <c r="F176" s="262"/>
      <c r="G176" s="318"/>
      <c r="H176" s="262"/>
      <c r="I176" s="262"/>
      <c r="J176" s="262"/>
      <c r="K176" s="262"/>
      <c r="L176" s="263"/>
      <c r="M176" s="263"/>
      <c r="N176" s="263"/>
      <c r="O176" s="263"/>
      <c r="P176" s="263"/>
      <c r="Q176" s="263"/>
      <c r="R176" s="263"/>
      <c r="S176" s="263"/>
      <c r="T176" s="263"/>
      <c r="U176" s="263"/>
      <c r="V176" s="263"/>
      <c r="W176" s="263"/>
      <c r="X176" s="263"/>
      <c r="Y176" s="263"/>
      <c r="Z176" s="263"/>
      <c r="AA176" s="263"/>
      <c r="AB176" s="263"/>
      <c r="AC176" s="263"/>
      <c r="AD176" s="263"/>
      <c r="AE176" s="263"/>
      <c r="AF176" s="263"/>
      <c r="AG176" s="263"/>
      <c r="AH176" s="263"/>
      <c r="AI176" s="263"/>
      <c r="AJ176" s="263"/>
      <c r="AK176" s="263"/>
      <c r="AL176" s="263"/>
      <c r="AM176" s="263"/>
      <c r="AN176" s="263"/>
      <c r="AO176" s="263"/>
      <c r="AP176" s="263"/>
      <c r="AQ176" s="263"/>
      <c r="AR176" s="263"/>
      <c r="AS176" s="263"/>
      <c r="AT176" s="263"/>
      <c r="AU176" s="263"/>
      <c r="AV176" s="263"/>
      <c r="AW176" s="263"/>
      <c r="AX176" s="263"/>
      <c r="AY176" s="263"/>
      <c r="AZ176" s="263"/>
      <c r="BA176" s="263"/>
      <c r="BB176" s="263"/>
      <c r="BC176" s="263"/>
      <c r="BD176" s="263"/>
      <c r="BE176" s="262"/>
      <c r="BF176" s="263"/>
      <c r="BG176" s="263"/>
      <c r="BH176" s="263"/>
      <c r="BI176" s="262"/>
      <c r="BJ176" s="262"/>
      <c r="BK176" s="264"/>
      <c r="BL176" s="265"/>
    </row>
    <row r="177" spans="1:64" s="81" customFormat="1" ht="35.1" customHeight="1">
      <c r="A177" s="78">
        <f>A172+1</f>
        <v>62</v>
      </c>
      <c r="B177" s="255" t="s">
        <v>554</v>
      </c>
      <c r="C177" s="256"/>
      <c r="D177" s="257"/>
      <c r="E177" s="318"/>
      <c r="F177" s="262"/>
      <c r="G177" s="318"/>
      <c r="H177" s="262"/>
      <c r="I177" s="262"/>
      <c r="J177" s="262"/>
      <c r="K177" s="262"/>
      <c r="L177" s="263"/>
      <c r="M177" s="263"/>
      <c r="N177" s="263"/>
      <c r="O177" s="263"/>
      <c r="P177" s="263"/>
      <c r="Q177" s="263"/>
      <c r="R177" s="263"/>
      <c r="S177" s="263"/>
      <c r="T177" s="263"/>
      <c r="U177" s="263"/>
      <c r="V177" s="263"/>
      <c r="W177" s="263"/>
      <c r="X177" s="263"/>
      <c r="Y177" s="263"/>
      <c r="Z177" s="263"/>
      <c r="AA177" s="263"/>
      <c r="AB177" s="263"/>
      <c r="AC177" s="263"/>
      <c r="AD177" s="263"/>
      <c r="AE177" s="263"/>
      <c r="AF177" s="263"/>
      <c r="AG177" s="263"/>
      <c r="AH177" s="263"/>
      <c r="AI177" s="263"/>
      <c r="AJ177" s="263"/>
      <c r="AK177" s="263"/>
      <c r="AL177" s="263"/>
      <c r="AM177" s="263"/>
      <c r="AN177" s="263"/>
      <c r="AO177" s="263"/>
      <c r="AP177" s="263"/>
      <c r="AQ177" s="263"/>
      <c r="AR177" s="263"/>
      <c r="AS177" s="263"/>
      <c r="AT177" s="263"/>
      <c r="AU177" s="263"/>
      <c r="AV177" s="263"/>
      <c r="AW177" s="263"/>
      <c r="AX177" s="263"/>
      <c r="AY177" s="263"/>
      <c r="AZ177" s="263"/>
      <c r="BA177" s="263"/>
      <c r="BB177" s="263"/>
      <c r="BC177" s="263"/>
      <c r="BD177" s="263"/>
      <c r="BE177" s="262"/>
      <c r="BF177" s="263"/>
      <c r="BG177" s="263"/>
      <c r="BH177" s="263"/>
      <c r="BI177" s="262"/>
      <c r="BJ177" s="262"/>
      <c r="BK177" s="264"/>
      <c r="BL177" s="265"/>
    </row>
    <row r="178" spans="1:64" s="81" customFormat="1" ht="35.1" customHeight="1">
      <c r="A178" s="78"/>
      <c r="B178" s="268" t="s">
        <v>699</v>
      </c>
      <c r="C178" s="256"/>
      <c r="D178" s="257"/>
      <c r="E178" s="318"/>
      <c r="F178" s="262"/>
      <c r="G178" s="318"/>
      <c r="H178" s="262"/>
      <c r="I178" s="262"/>
      <c r="J178" s="262"/>
      <c r="K178" s="262"/>
      <c r="L178" s="263"/>
      <c r="M178" s="263"/>
      <c r="N178" s="263"/>
      <c r="O178" s="263"/>
      <c r="P178" s="263"/>
      <c r="Q178" s="263"/>
      <c r="R178" s="263"/>
      <c r="S178" s="263"/>
      <c r="T178" s="263"/>
      <c r="U178" s="263"/>
      <c r="V178" s="263"/>
      <c r="W178" s="263"/>
      <c r="X178" s="263"/>
      <c r="Y178" s="263"/>
      <c r="Z178" s="263"/>
      <c r="AA178" s="263"/>
      <c r="AB178" s="263"/>
      <c r="AC178" s="263"/>
      <c r="AD178" s="263"/>
      <c r="AE178" s="263"/>
      <c r="AF178" s="263"/>
      <c r="AG178" s="263"/>
      <c r="AH178" s="263"/>
      <c r="AI178" s="263"/>
      <c r="AJ178" s="263"/>
      <c r="AK178" s="263"/>
      <c r="AL178" s="263"/>
      <c r="AM178" s="263"/>
      <c r="AN178" s="263"/>
      <c r="AO178" s="263"/>
      <c r="AP178" s="263"/>
      <c r="AQ178" s="263"/>
      <c r="AR178" s="263"/>
      <c r="AS178" s="263"/>
      <c r="AT178" s="263"/>
      <c r="AU178" s="263"/>
      <c r="AV178" s="263"/>
      <c r="AW178" s="263"/>
      <c r="AX178" s="263"/>
      <c r="AY178" s="263"/>
      <c r="AZ178" s="263"/>
      <c r="BA178" s="263"/>
      <c r="BB178" s="263"/>
      <c r="BC178" s="263"/>
      <c r="BD178" s="263"/>
      <c r="BE178" s="262"/>
      <c r="BF178" s="263"/>
      <c r="BG178" s="263"/>
      <c r="BH178" s="263"/>
      <c r="BI178" s="262"/>
      <c r="BJ178" s="262"/>
      <c r="BK178" s="264"/>
      <c r="BL178" s="265"/>
    </row>
    <row r="179" spans="1:64" s="81" customFormat="1" ht="35.1" customHeight="1">
      <c r="A179" s="78"/>
      <c r="B179" s="268" t="s">
        <v>699</v>
      </c>
      <c r="C179" s="256" t="s">
        <v>606</v>
      </c>
      <c r="D179" s="257" t="s">
        <v>703</v>
      </c>
      <c r="E179" s="318"/>
      <c r="F179" s="262"/>
      <c r="G179" s="318"/>
      <c r="H179" s="262"/>
      <c r="I179" s="262"/>
      <c r="J179" s="262"/>
      <c r="K179" s="262"/>
      <c r="L179" s="263"/>
      <c r="M179" s="263"/>
      <c r="N179" s="263"/>
      <c r="O179" s="263"/>
      <c r="P179" s="263"/>
      <c r="Q179" s="263"/>
      <c r="R179" s="263"/>
      <c r="S179" s="263"/>
      <c r="T179" s="263"/>
      <c r="U179" s="263"/>
      <c r="V179" s="263"/>
      <c r="W179" s="263"/>
      <c r="X179" s="263"/>
      <c r="Y179" s="263"/>
      <c r="Z179" s="263"/>
      <c r="AA179" s="263"/>
      <c r="AB179" s="263"/>
      <c r="AC179" s="263"/>
      <c r="AD179" s="263"/>
      <c r="AE179" s="263"/>
      <c r="AF179" s="263"/>
      <c r="AG179" s="263"/>
      <c r="AH179" s="263"/>
      <c r="AI179" s="263"/>
      <c r="AJ179" s="263"/>
      <c r="AK179" s="263"/>
      <c r="AL179" s="263"/>
      <c r="AM179" s="263"/>
      <c r="AN179" s="263"/>
      <c r="AO179" s="263"/>
      <c r="AP179" s="263"/>
      <c r="AQ179" s="263"/>
      <c r="AR179" s="263"/>
      <c r="AS179" s="263"/>
      <c r="AT179" s="263"/>
      <c r="AU179" s="263"/>
      <c r="AV179" s="263"/>
      <c r="AW179" s="263"/>
      <c r="AX179" s="263"/>
      <c r="AY179" s="263"/>
      <c r="AZ179" s="263"/>
      <c r="BA179" s="263"/>
      <c r="BB179" s="263"/>
      <c r="BC179" s="263"/>
      <c r="BD179" s="263"/>
      <c r="BE179" s="262"/>
      <c r="BF179" s="263"/>
      <c r="BG179" s="263"/>
      <c r="BH179" s="263"/>
      <c r="BI179" s="262"/>
      <c r="BJ179" s="262"/>
      <c r="BK179" s="264"/>
      <c r="BL179" s="265"/>
    </row>
    <row r="180" spans="1:64" s="81" customFormat="1" ht="35.1" customHeight="1">
      <c r="A180" s="78"/>
      <c r="B180" s="268" t="str">
        <f>B178</f>
        <v>CCTV#1</v>
      </c>
      <c r="C180" s="256" t="s">
        <v>606</v>
      </c>
      <c r="D180" s="257" t="s">
        <v>700</v>
      </c>
      <c r="E180" s="318"/>
      <c r="F180" s="262"/>
      <c r="G180" s="318"/>
      <c r="H180" s="262"/>
      <c r="I180" s="262"/>
      <c r="J180" s="262"/>
      <c r="K180" s="262"/>
      <c r="L180" s="263"/>
      <c r="M180" s="263"/>
      <c r="N180" s="263"/>
      <c r="O180" s="263"/>
      <c r="P180" s="263"/>
      <c r="Q180" s="263"/>
      <c r="R180" s="263"/>
      <c r="S180" s="263"/>
      <c r="T180" s="263"/>
      <c r="U180" s="263"/>
      <c r="V180" s="263"/>
      <c r="W180" s="263"/>
      <c r="X180" s="263"/>
      <c r="Y180" s="263"/>
      <c r="Z180" s="263"/>
      <c r="AA180" s="263"/>
      <c r="AB180" s="263"/>
      <c r="AC180" s="263"/>
      <c r="AD180" s="263"/>
      <c r="AE180" s="263"/>
      <c r="AF180" s="263"/>
      <c r="AG180" s="263"/>
      <c r="AH180" s="263"/>
      <c r="AI180" s="263"/>
      <c r="AJ180" s="263"/>
      <c r="AK180" s="263"/>
      <c r="AL180" s="263"/>
      <c r="AM180" s="263"/>
      <c r="AN180" s="263"/>
      <c r="AO180" s="263"/>
      <c r="AP180" s="263"/>
      <c r="AQ180" s="263"/>
      <c r="AR180" s="263"/>
      <c r="AS180" s="263"/>
      <c r="AT180" s="263"/>
      <c r="AU180" s="263"/>
      <c r="AV180" s="263"/>
      <c r="AW180" s="263"/>
      <c r="AX180" s="263"/>
      <c r="AY180" s="263"/>
      <c r="AZ180" s="263"/>
      <c r="BA180" s="263"/>
      <c r="BB180" s="263"/>
      <c r="BC180" s="263"/>
      <c r="BD180" s="263"/>
      <c r="BE180" s="262"/>
      <c r="BF180" s="263"/>
      <c r="BG180" s="263"/>
      <c r="BH180" s="263"/>
      <c r="BI180" s="262"/>
      <c r="BJ180" s="262"/>
      <c r="BK180" s="264"/>
      <c r="BL180" s="265"/>
    </row>
    <row r="181" spans="1:64" s="81" customFormat="1" ht="35.1" customHeight="1">
      <c r="A181" s="78">
        <f>A177+1</f>
        <v>63</v>
      </c>
      <c r="B181" s="255" t="s">
        <v>555</v>
      </c>
      <c r="C181" s="256"/>
      <c r="D181" s="257"/>
      <c r="E181" s="318"/>
      <c r="F181" s="262"/>
      <c r="G181" s="318"/>
      <c r="H181" s="262"/>
      <c r="I181" s="262"/>
      <c r="J181" s="262"/>
      <c r="K181" s="262"/>
      <c r="L181" s="263"/>
      <c r="M181" s="263"/>
      <c r="N181" s="263"/>
      <c r="O181" s="263"/>
      <c r="P181" s="263"/>
      <c r="Q181" s="263"/>
      <c r="R181" s="263"/>
      <c r="S181" s="263"/>
      <c r="T181" s="263"/>
      <c r="U181" s="263"/>
      <c r="V181" s="263"/>
      <c r="W181" s="263"/>
      <c r="X181" s="263"/>
      <c r="Y181" s="263"/>
      <c r="Z181" s="263"/>
      <c r="AA181" s="263"/>
      <c r="AB181" s="263"/>
      <c r="AC181" s="263"/>
      <c r="AD181" s="263"/>
      <c r="AE181" s="263"/>
      <c r="AF181" s="263"/>
      <c r="AG181" s="263"/>
      <c r="AH181" s="263"/>
      <c r="AI181" s="263"/>
      <c r="AJ181" s="263"/>
      <c r="AK181" s="263"/>
      <c r="AL181" s="263"/>
      <c r="AM181" s="263"/>
      <c r="AN181" s="263"/>
      <c r="AO181" s="263"/>
      <c r="AP181" s="263"/>
      <c r="AQ181" s="263"/>
      <c r="AR181" s="263"/>
      <c r="AS181" s="263"/>
      <c r="AT181" s="263"/>
      <c r="AU181" s="263"/>
      <c r="AV181" s="263"/>
      <c r="AW181" s="263"/>
      <c r="AX181" s="263"/>
      <c r="AY181" s="263"/>
      <c r="AZ181" s="263"/>
      <c r="BA181" s="263"/>
      <c r="BB181" s="263"/>
      <c r="BC181" s="263"/>
      <c r="BD181" s="263"/>
      <c r="BE181" s="262"/>
      <c r="BF181" s="263"/>
      <c r="BG181" s="263"/>
      <c r="BH181" s="263"/>
      <c r="BI181" s="262"/>
      <c r="BJ181" s="262"/>
      <c r="BK181" s="264"/>
      <c r="BL181" s="265"/>
    </row>
    <row r="182" spans="1:64" s="81" customFormat="1" ht="35.1" customHeight="1">
      <c r="A182" s="78">
        <f>A181+1</f>
        <v>64</v>
      </c>
      <c r="B182" s="255" t="s">
        <v>710</v>
      </c>
      <c r="C182" s="256"/>
      <c r="D182" s="257"/>
      <c r="E182" s="318"/>
      <c r="F182" s="262"/>
      <c r="G182" s="318"/>
      <c r="H182" s="262"/>
      <c r="I182" s="262"/>
      <c r="J182" s="262"/>
      <c r="K182" s="262"/>
      <c r="L182" s="263"/>
      <c r="M182" s="263"/>
      <c r="N182" s="263"/>
      <c r="O182" s="263"/>
      <c r="P182" s="263"/>
      <c r="Q182" s="263"/>
      <c r="R182" s="263"/>
      <c r="S182" s="263"/>
      <c r="T182" s="263"/>
      <c r="U182" s="263"/>
      <c r="V182" s="263"/>
      <c r="W182" s="263"/>
      <c r="X182" s="263"/>
      <c r="Y182" s="263"/>
      <c r="Z182" s="263"/>
      <c r="AA182" s="263"/>
      <c r="AB182" s="263"/>
      <c r="AC182" s="263"/>
      <c r="AD182" s="263"/>
      <c r="AE182" s="263"/>
      <c r="AF182" s="263"/>
      <c r="AG182" s="263"/>
      <c r="AH182" s="263"/>
      <c r="AI182" s="263"/>
      <c r="AJ182" s="263"/>
      <c r="AK182" s="263"/>
      <c r="AL182" s="263"/>
      <c r="AM182" s="263"/>
      <c r="AN182" s="263"/>
      <c r="AO182" s="263"/>
      <c r="AP182" s="263"/>
      <c r="AQ182" s="263"/>
      <c r="AR182" s="263"/>
      <c r="AS182" s="263"/>
      <c r="AT182" s="263"/>
      <c r="AU182" s="263"/>
      <c r="AV182" s="263"/>
      <c r="AW182" s="263"/>
      <c r="AX182" s="263"/>
      <c r="AY182" s="263"/>
      <c r="AZ182" s="263"/>
      <c r="BA182" s="263"/>
      <c r="BB182" s="263"/>
      <c r="BC182" s="263"/>
      <c r="BD182" s="263"/>
      <c r="BE182" s="262"/>
      <c r="BF182" s="263"/>
      <c r="BG182" s="263"/>
      <c r="BH182" s="263"/>
      <c r="BI182" s="262"/>
      <c r="BJ182" s="262"/>
      <c r="BK182" s="264"/>
      <c r="BL182" s="265"/>
    </row>
    <row r="183" spans="1:64" s="81" customFormat="1" ht="35.1" customHeight="1">
      <c r="A183" s="78"/>
      <c r="B183" s="268" t="str">
        <f>B182</f>
        <v>망미종합시장입구 cctv pole</v>
      </c>
      <c r="C183" s="256" t="s">
        <v>704</v>
      </c>
      <c r="D183" s="257" t="s">
        <v>709</v>
      </c>
      <c r="E183" s="318"/>
      <c r="F183" s="262"/>
      <c r="G183" s="318"/>
      <c r="H183" s="262"/>
      <c r="I183" s="262"/>
      <c r="J183" s="262"/>
      <c r="K183" s="262"/>
      <c r="L183" s="263"/>
      <c r="M183" s="263"/>
      <c r="N183" s="263"/>
      <c r="O183" s="263"/>
      <c r="P183" s="263"/>
      <c r="Q183" s="263"/>
      <c r="R183" s="263"/>
      <c r="S183" s="263"/>
      <c r="T183" s="263"/>
      <c r="U183" s="263"/>
      <c r="V183" s="263"/>
      <c r="W183" s="263"/>
      <c r="X183" s="263"/>
      <c r="Y183" s="263"/>
      <c r="Z183" s="263"/>
      <c r="AA183" s="263"/>
      <c r="AB183" s="263"/>
      <c r="AC183" s="263"/>
      <c r="AD183" s="263"/>
      <c r="AE183" s="263"/>
      <c r="AF183" s="263"/>
      <c r="AG183" s="263"/>
      <c r="AH183" s="263"/>
      <c r="AI183" s="263"/>
      <c r="AJ183" s="263"/>
      <c r="AK183" s="263"/>
      <c r="AL183" s="263"/>
      <c r="AM183" s="263"/>
      <c r="AN183" s="263"/>
      <c r="AO183" s="263"/>
      <c r="AP183" s="263"/>
      <c r="AQ183" s="263"/>
      <c r="AR183" s="263"/>
      <c r="AS183" s="263"/>
      <c r="AT183" s="263"/>
      <c r="AU183" s="263"/>
      <c r="AV183" s="263"/>
      <c r="AW183" s="263"/>
      <c r="AX183" s="263"/>
      <c r="AY183" s="263"/>
      <c r="AZ183" s="263"/>
      <c r="BA183" s="263"/>
      <c r="BB183" s="263"/>
      <c r="BC183" s="263"/>
      <c r="BD183" s="263"/>
      <c r="BE183" s="262"/>
      <c r="BF183" s="263"/>
      <c r="BG183" s="263"/>
      <c r="BH183" s="263"/>
      <c r="BI183" s="262"/>
      <c r="BJ183" s="262"/>
      <c r="BK183" s="264"/>
      <c r="BL183" s="265"/>
    </row>
    <row r="184" spans="1:64" s="81" customFormat="1" ht="35.1" customHeight="1">
      <c r="A184" s="78">
        <f>A182+1</f>
        <v>65</v>
      </c>
      <c r="B184" s="255" t="s">
        <v>708</v>
      </c>
      <c r="C184" s="256" t="s">
        <v>704</v>
      </c>
      <c r="D184" s="257" t="s">
        <v>705</v>
      </c>
      <c r="E184" s="318"/>
      <c r="F184" s="262"/>
      <c r="G184" s="318"/>
      <c r="H184" s="262"/>
      <c r="I184" s="262"/>
      <c r="J184" s="262"/>
      <c r="K184" s="262"/>
      <c r="L184" s="263"/>
      <c r="M184" s="263"/>
      <c r="N184" s="263"/>
      <c r="O184" s="263"/>
      <c r="P184" s="263"/>
      <c r="Q184" s="263"/>
      <c r="R184" s="263"/>
      <c r="S184" s="263"/>
      <c r="T184" s="263"/>
      <c r="U184" s="263"/>
      <c r="V184" s="263"/>
      <c r="W184" s="263"/>
      <c r="X184" s="263"/>
      <c r="Y184" s="263"/>
      <c r="Z184" s="263"/>
      <c r="AA184" s="263"/>
      <c r="AB184" s="263"/>
      <c r="AC184" s="263"/>
      <c r="AD184" s="263"/>
      <c r="AE184" s="263"/>
      <c r="AF184" s="263"/>
      <c r="AG184" s="263"/>
      <c r="AH184" s="263"/>
      <c r="AI184" s="263"/>
      <c r="AJ184" s="263"/>
      <c r="AK184" s="263"/>
      <c r="AL184" s="263"/>
      <c r="AM184" s="263"/>
      <c r="AN184" s="263"/>
      <c r="AO184" s="263"/>
      <c r="AP184" s="263"/>
      <c r="AQ184" s="263"/>
      <c r="AR184" s="263"/>
      <c r="AS184" s="263"/>
      <c r="AT184" s="263"/>
      <c r="AU184" s="263"/>
      <c r="AV184" s="263"/>
      <c r="AW184" s="263"/>
      <c r="AX184" s="263"/>
      <c r="AY184" s="263"/>
      <c r="AZ184" s="263"/>
      <c r="BA184" s="263"/>
      <c r="BB184" s="263"/>
      <c r="BC184" s="263"/>
      <c r="BD184" s="263"/>
      <c r="BE184" s="262"/>
      <c r="BF184" s="263"/>
      <c r="BG184" s="263"/>
      <c r="BH184" s="263"/>
      <c r="BI184" s="262"/>
      <c r="BJ184" s="262"/>
      <c r="BK184" s="264"/>
      <c r="BL184" s="265"/>
    </row>
    <row r="185" spans="1:64" s="81" customFormat="1" ht="35.1" customHeight="1">
      <c r="A185" s="78"/>
      <c r="B185" s="268" t="str">
        <f>D184</f>
        <v>망중#1</v>
      </c>
      <c r="C185" s="256" t="s">
        <v>704</v>
      </c>
      <c r="D185" s="257" t="s">
        <v>706</v>
      </c>
      <c r="E185" s="318"/>
      <c r="F185" s="262"/>
      <c r="G185" s="318"/>
      <c r="H185" s="262"/>
      <c r="I185" s="262"/>
      <c r="J185" s="262"/>
      <c r="K185" s="262"/>
      <c r="L185" s="263"/>
      <c r="M185" s="263"/>
      <c r="N185" s="263"/>
      <c r="O185" s="263"/>
      <c r="P185" s="263"/>
      <c r="Q185" s="263"/>
      <c r="R185" s="263"/>
      <c r="S185" s="263"/>
      <c r="T185" s="263"/>
      <c r="U185" s="263"/>
      <c r="V185" s="263"/>
      <c r="W185" s="263"/>
      <c r="X185" s="263"/>
      <c r="Y185" s="263"/>
      <c r="Z185" s="263"/>
      <c r="AA185" s="263"/>
      <c r="AB185" s="263"/>
      <c r="AC185" s="263"/>
      <c r="AD185" s="263"/>
      <c r="AE185" s="263"/>
      <c r="AF185" s="263"/>
      <c r="AG185" s="263"/>
      <c r="AH185" s="263"/>
      <c r="AI185" s="263"/>
      <c r="AJ185" s="263"/>
      <c r="AK185" s="263"/>
      <c r="AL185" s="263"/>
      <c r="AM185" s="263"/>
      <c r="AN185" s="263"/>
      <c r="AO185" s="263"/>
      <c r="AP185" s="263"/>
      <c r="AQ185" s="263"/>
      <c r="AR185" s="263"/>
      <c r="AS185" s="263"/>
      <c r="AT185" s="263"/>
      <c r="AU185" s="263"/>
      <c r="AV185" s="263"/>
      <c r="AW185" s="263"/>
      <c r="AX185" s="263"/>
      <c r="AY185" s="263"/>
      <c r="AZ185" s="263"/>
      <c r="BA185" s="263"/>
      <c r="BB185" s="263"/>
      <c r="BC185" s="263"/>
      <c r="BD185" s="263"/>
      <c r="BE185" s="262"/>
      <c r="BF185" s="263"/>
      <c r="BG185" s="263"/>
      <c r="BH185" s="263"/>
      <c r="BI185" s="262"/>
      <c r="BJ185" s="262"/>
      <c r="BK185" s="264"/>
      <c r="BL185" s="265"/>
    </row>
    <row r="186" spans="1:64" s="81" customFormat="1" ht="35.1" customHeight="1">
      <c r="A186" s="78"/>
      <c r="B186" s="268" t="str">
        <f>B185</f>
        <v>망중#1</v>
      </c>
      <c r="C186" s="256" t="s">
        <v>704</v>
      </c>
      <c r="D186" s="257" t="s">
        <v>707</v>
      </c>
      <c r="E186" s="318"/>
      <c r="F186" s="262"/>
      <c r="G186" s="318"/>
      <c r="H186" s="262"/>
      <c r="I186" s="262"/>
      <c r="J186" s="262"/>
      <c r="K186" s="262"/>
      <c r="L186" s="263"/>
      <c r="M186" s="263"/>
      <c r="N186" s="263"/>
      <c r="O186" s="263"/>
      <c r="P186" s="263"/>
      <c r="Q186" s="263"/>
      <c r="R186" s="263"/>
      <c r="S186" s="263"/>
      <c r="T186" s="263"/>
      <c r="U186" s="263"/>
      <c r="V186" s="263"/>
      <c r="W186" s="263"/>
      <c r="X186" s="263"/>
      <c r="Y186" s="263"/>
      <c r="Z186" s="263"/>
      <c r="AA186" s="263"/>
      <c r="AB186" s="263"/>
      <c r="AC186" s="263"/>
      <c r="AD186" s="263"/>
      <c r="AE186" s="263"/>
      <c r="AF186" s="263"/>
      <c r="AG186" s="263"/>
      <c r="AH186" s="263"/>
      <c r="AI186" s="263"/>
      <c r="AJ186" s="263"/>
      <c r="AK186" s="263"/>
      <c r="AL186" s="263"/>
      <c r="AM186" s="263"/>
      <c r="AN186" s="263"/>
      <c r="AO186" s="263"/>
      <c r="AP186" s="263"/>
      <c r="AQ186" s="263"/>
      <c r="AR186" s="263"/>
      <c r="AS186" s="263"/>
      <c r="AT186" s="263"/>
      <c r="AU186" s="263"/>
      <c r="AV186" s="263"/>
      <c r="AW186" s="263"/>
      <c r="AX186" s="263"/>
      <c r="AY186" s="263"/>
      <c r="AZ186" s="263"/>
      <c r="BA186" s="263"/>
      <c r="BB186" s="263"/>
      <c r="BC186" s="263"/>
      <c r="BD186" s="263"/>
      <c r="BE186" s="262"/>
      <c r="BF186" s="263"/>
      <c r="BG186" s="263"/>
      <c r="BH186" s="263"/>
      <c r="BI186" s="262"/>
      <c r="BJ186" s="262"/>
      <c r="BK186" s="264"/>
      <c r="BL186" s="265"/>
    </row>
    <row r="187" spans="1:64" s="81" customFormat="1" ht="35.1" customHeight="1">
      <c r="A187" s="78">
        <f>A184+1</f>
        <v>66</v>
      </c>
      <c r="B187" s="255" t="s">
        <v>559</v>
      </c>
      <c r="C187" s="256"/>
      <c r="D187" s="257"/>
      <c r="E187" s="318"/>
      <c r="F187" s="262"/>
      <c r="G187" s="318"/>
      <c r="H187" s="262"/>
      <c r="I187" s="262"/>
      <c r="J187" s="262"/>
      <c r="K187" s="262"/>
      <c r="L187" s="263"/>
      <c r="M187" s="263"/>
      <c r="N187" s="263"/>
      <c r="O187" s="263"/>
      <c r="P187" s="263"/>
      <c r="Q187" s="263"/>
      <c r="R187" s="263"/>
      <c r="S187" s="263"/>
      <c r="T187" s="263"/>
      <c r="U187" s="263"/>
      <c r="V187" s="263"/>
      <c r="W187" s="263"/>
      <c r="X187" s="263"/>
      <c r="Y187" s="263"/>
      <c r="Z187" s="263"/>
      <c r="AA187" s="263"/>
      <c r="AB187" s="263"/>
      <c r="AC187" s="263"/>
      <c r="AD187" s="263"/>
      <c r="AE187" s="263"/>
      <c r="AF187" s="263"/>
      <c r="AG187" s="263"/>
      <c r="AH187" s="263"/>
      <c r="AI187" s="263"/>
      <c r="AJ187" s="263"/>
      <c r="AK187" s="263"/>
      <c r="AL187" s="263"/>
      <c r="AM187" s="263"/>
      <c r="AN187" s="263"/>
      <c r="AO187" s="263"/>
      <c r="AP187" s="263"/>
      <c r="AQ187" s="263"/>
      <c r="AR187" s="263"/>
      <c r="AS187" s="263"/>
      <c r="AT187" s="263"/>
      <c r="AU187" s="263"/>
      <c r="AV187" s="263"/>
      <c r="AW187" s="263"/>
      <c r="AX187" s="263"/>
      <c r="AY187" s="263"/>
      <c r="AZ187" s="263"/>
      <c r="BA187" s="263"/>
      <c r="BB187" s="263"/>
      <c r="BC187" s="263"/>
      <c r="BD187" s="263"/>
      <c r="BE187" s="262"/>
      <c r="BF187" s="263"/>
      <c r="BG187" s="263"/>
      <c r="BH187" s="263"/>
      <c r="BI187" s="262"/>
      <c r="BJ187" s="262"/>
      <c r="BK187" s="264"/>
      <c r="BL187" s="265"/>
    </row>
    <row r="188" spans="1:64" s="81" customFormat="1" ht="35.1" customHeight="1">
      <c r="A188" s="78">
        <f>A187+1</f>
        <v>67</v>
      </c>
      <c r="B188" s="255" t="s">
        <v>711</v>
      </c>
      <c r="C188" s="256"/>
      <c r="D188" s="257"/>
      <c r="E188" s="318"/>
      <c r="F188" s="262"/>
      <c r="G188" s="318"/>
      <c r="H188" s="262"/>
      <c r="I188" s="262"/>
      <c r="J188" s="262"/>
      <c r="K188" s="262"/>
      <c r="L188" s="263"/>
      <c r="M188" s="263"/>
      <c r="N188" s="263"/>
      <c r="O188" s="263"/>
      <c r="P188" s="263"/>
      <c r="Q188" s="263"/>
      <c r="R188" s="263"/>
      <c r="S188" s="263"/>
      <c r="T188" s="263"/>
      <c r="U188" s="263"/>
      <c r="V188" s="263"/>
      <c r="W188" s="263"/>
      <c r="X188" s="263"/>
      <c r="Y188" s="263"/>
      <c r="Z188" s="263"/>
      <c r="AA188" s="263"/>
      <c r="AB188" s="263"/>
      <c r="AC188" s="263"/>
      <c r="AD188" s="263"/>
      <c r="AE188" s="263"/>
      <c r="AF188" s="263"/>
      <c r="AG188" s="263"/>
      <c r="AH188" s="263"/>
      <c r="AI188" s="263"/>
      <c r="AJ188" s="263"/>
      <c r="AK188" s="263"/>
      <c r="AL188" s="263"/>
      <c r="AM188" s="263"/>
      <c r="AN188" s="263"/>
      <c r="AO188" s="263"/>
      <c r="AP188" s="263"/>
      <c r="AQ188" s="263"/>
      <c r="AR188" s="263"/>
      <c r="AS188" s="263"/>
      <c r="AT188" s="263"/>
      <c r="AU188" s="263"/>
      <c r="AV188" s="263"/>
      <c r="AW188" s="263"/>
      <c r="AX188" s="263"/>
      <c r="AY188" s="263"/>
      <c r="AZ188" s="263"/>
      <c r="BA188" s="263"/>
      <c r="BB188" s="263"/>
      <c r="BC188" s="263"/>
      <c r="BD188" s="263"/>
      <c r="BE188" s="262"/>
      <c r="BF188" s="263"/>
      <c r="BG188" s="263"/>
      <c r="BH188" s="263"/>
      <c r="BI188" s="262"/>
      <c r="BJ188" s="262"/>
      <c r="BK188" s="264"/>
      <c r="BL188" s="265"/>
    </row>
    <row r="189" spans="1:64" s="81" customFormat="1" ht="35.1" customHeight="1">
      <c r="A189" s="78"/>
      <c r="B189" s="268" t="str">
        <f>B188</f>
        <v>거제시장#1</v>
      </c>
      <c r="C189" s="256"/>
      <c r="D189" s="257" t="s">
        <v>712</v>
      </c>
      <c r="E189" s="318"/>
      <c r="F189" s="262"/>
      <c r="G189" s="318"/>
      <c r="H189" s="262"/>
      <c r="I189" s="262"/>
      <c r="J189" s="262"/>
      <c r="K189" s="262"/>
      <c r="L189" s="263"/>
      <c r="M189" s="263"/>
      <c r="N189" s="263"/>
      <c r="O189" s="263"/>
      <c r="P189" s="263"/>
      <c r="Q189" s="263"/>
      <c r="R189" s="263"/>
      <c r="S189" s="263"/>
      <c r="T189" s="263"/>
      <c r="U189" s="263"/>
      <c r="V189" s="263"/>
      <c r="W189" s="263"/>
      <c r="X189" s="263"/>
      <c r="Y189" s="263"/>
      <c r="Z189" s="263"/>
      <c r="AA189" s="263"/>
      <c r="AB189" s="263"/>
      <c r="AC189" s="263"/>
      <c r="AD189" s="263"/>
      <c r="AE189" s="263"/>
      <c r="AF189" s="263"/>
      <c r="AG189" s="263"/>
      <c r="AH189" s="263"/>
      <c r="AI189" s="263"/>
      <c r="AJ189" s="263"/>
      <c r="AK189" s="263"/>
      <c r="AL189" s="263"/>
      <c r="AM189" s="263"/>
      <c r="AN189" s="263"/>
      <c r="AO189" s="263"/>
      <c r="AP189" s="263"/>
      <c r="AQ189" s="263"/>
      <c r="AR189" s="263"/>
      <c r="AS189" s="263"/>
      <c r="AT189" s="263"/>
      <c r="AU189" s="263"/>
      <c r="AV189" s="263"/>
      <c r="AW189" s="263"/>
      <c r="AX189" s="263"/>
      <c r="AY189" s="263"/>
      <c r="AZ189" s="263"/>
      <c r="BA189" s="263"/>
      <c r="BB189" s="263"/>
      <c r="BC189" s="263"/>
      <c r="BD189" s="263"/>
      <c r="BE189" s="262"/>
      <c r="BF189" s="263"/>
      <c r="BG189" s="263"/>
      <c r="BH189" s="263"/>
      <c r="BI189" s="262"/>
      <c r="BJ189" s="262"/>
      <c r="BK189" s="264"/>
      <c r="BL189" s="265"/>
    </row>
    <row r="190" spans="1:64" s="81" customFormat="1" ht="35.1" customHeight="1">
      <c r="A190" s="78"/>
      <c r="B190" s="268" t="str">
        <f>B189</f>
        <v>거제시장#1</v>
      </c>
      <c r="C190" s="256"/>
      <c r="D190" s="257" t="s">
        <v>713</v>
      </c>
      <c r="E190" s="318"/>
      <c r="F190" s="262"/>
      <c r="G190" s="318"/>
      <c r="H190" s="262"/>
      <c r="I190" s="262"/>
      <c r="J190" s="262"/>
      <c r="K190" s="262"/>
      <c r="L190" s="263"/>
      <c r="M190" s="263"/>
      <c r="N190" s="263"/>
      <c r="O190" s="263"/>
      <c r="P190" s="263"/>
      <c r="Q190" s="263"/>
      <c r="R190" s="263"/>
      <c r="S190" s="263"/>
      <c r="T190" s="263"/>
      <c r="U190" s="263"/>
      <c r="V190" s="263"/>
      <c r="W190" s="263"/>
      <c r="X190" s="263"/>
      <c r="Y190" s="263"/>
      <c r="Z190" s="263"/>
      <c r="AA190" s="263"/>
      <c r="AB190" s="263"/>
      <c r="AC190" s="263"/>
      <c r="AD190" s="263"/>
      <c r="AE190" s="263"/>
      <c r="AF190" s="263"/>
      <c r="AG190" s="263"/>
      <c r="AH190" s="263"/>
      <c r="AI190" s="263"/>
      <c r="AJ190" s="263"/>
      <c r="AK190" s="263"/>
      <c r="AL190" s="263"/>
      <c r="AM190" s="263"/>
      <c r="AN190" s="263"/>
      <c r="AO190" s="263"/>
      <c r="AP190" s="263"/>
      <c r="AQ190" s="263"/>
      <c r="AR190" s="263"/>
      <c r="AS190" s="263"/>
      <c r="AT190" s="263"/>
      <c r="AU190" s="263"/>
      <c r="AV190" s="263"/>
      <c r="AW190" s="263"/>
      <c r="AX190" s="263"/>
      <c r="AY190" s="263"/>
      <c r="AZ190" s="263"/>
      <c r="BA190" s="263"/>
      <c r="BB190" s="263"/>
      <c r="BC190" s="263"/>
      <c r="BD190" s="263"/>
      <c r="BE190" s="262"/>
      <c r="BF190" s="263"/>
      <c r="BG190" s="263"/>
      <c r="BH190" s="263"/>
      <c r="BI190" s="262"/>
      <c r="BJ190" s="262"/>
      <c r="BK190" s="264"/>
      <c r="BL190" s="265"/>
    </row>
    <row r="191" spans="1:64" s="81" customFormat="1" ht="35.1" customHeight="1">
      <c r="A191" s="78">
        <f>A188+1</f>
        <v>68</v>
      </c>
      <c r="B191" s="255" t="s">
        <v>562</v>
      </c>
      <c r="C191" s="256"/>
      <c r="D191" s="257"/>
      <c r="E191" s="318"/>
      <c r="F191" s="262"/>
      <c r="G191" s="318"/>
      <c r="H191" s="262"/>
      <c r="I191" s="262"/>
      <c r="J191" s="262"/>
      <c r="K191" s="262"/>
      <c r="L191" s="263"/>
      <c r="M191" s="263"/>
      <c r="N191" s="263"/>
      <c r="O191" s="263"/>
      <c r="P191" s="263"/>
      <c r="Q191" s="263"/>
      <c r="R191" s="263"/>
      <c r="S191" s="263"/>
      <c r="T191" s="263"/>
      <c r="U191" s="263"/>
      <c r="V191" s="263"/>
      <c r="W191" s="263"/>
      <c r="X191" s="263"/>
      <c r="Y191" s="263"/>
      <c r="Z191" s="263"/>
      <c r="AA191" s="263"/>
      <c r="AB191" s="263"/>
      <c r="AC191" s="263"/>
      <c r="AD191" s="263"/>
      <c r="AE191" s="263"/>
      <c r="AF191" s="263"/>
      <c r="AG191" s="263"/>
      <c r="AH191" s="263"/>
      <c r="AI191" s="263"/>
      <c r="AJ191" s="263"/>
      <c r="AK191" s="263"/>
      <c r="AL191" s="263"/>
      <c r="AM191" s="263"/>
      <c r="AN191" s="263"/>
      <c r="AO191" s="263"/>
      <c r="AP191" s="263"/>
      <c r="AQ191" s="263"/>
      <c r="AR191" s="263"/>
      <c r="AS191" s="263"/>
      <c r="AT191" s="263"/>
      <c r="AU191" s="263"/>
      <c r="AV191" s="263"/>
      <c r="AW191" s="263"/>
      <c r="AX191" s="263"/>
      <c r="AY191" s="263"/>
      <c r="AZ191" s="263"/>
      <c r="BA191" s="263"/>
      <c r="BB191" s="263"/>
      <c r="BC191" s="263"/>
      <c r="BD191" s="263"/>
      <c r="BE191" s="262"/>
      <c r="BF191" s="263"/>
      <c r="BG191" s="263"/>
      <c r="BH191" s="263"/>
      <c r="BI191" s="262"/>
      <c r="BJ191" s="262"/>
      <c r="BK191" s="264"/>
      <c r="BL191" s="265"/>
    </row>
    <row r="192" spans="1:64" s="81" customFormat="1" ht="35.1" customHeight="1">
      <c r="A192" s="78">
        <f>A191+1</f>
        <v>69</v>
      </c>
      <c r="B192" s="255" t="s">
        <v>563</v>
      </c>
      <c r="C192" s="256"/>
      <c r="D192" s="257"/>
      <c r="E192" s="318"/>
      <c r="F192" s="262"/>
      <c r="G192" s="318"/>
      <c r="H192" s="262"/>
      <c r="I192" s="262"/>
      <c r="J192" s="262"/>
      <c r="K192" s="262"/>
      <c r="L192" s="263"/>
      <c r="M192" s="263"/>
      <c r="N192" s="263"/>
      <c r="O192" s="263"/>
      <c r="P192" s="263"/>
      <c r="Q192" s="263"/>
      <c r="R192" s="263"/>
      <c r="S192" s="263"/>
      <c r="T192" s="263"/>
      <c r="U192" s="263"/>
      <c r="V192" s="263"/>
      <c r="W192" s="263"/>
      <c r="X192" s="263"/>
      <c r="Y192" s="263"/>
      <c r="Z192" s="263"/>
      <c r="AA192" s="263"/>
      <c r="AB192" s="263"/>
      <c r="AC192" s="263"/>
      <c r="AD192" s="263"/>
      <c r="AE192" s="263"/>
      <c r="AF192" s="263"/>
      <c r="AG192" s="263"/>
      <c r="AH192" s="263"/>
      <c r="AI192" s="263"/>
      <c r="AJ192" s="263"/>
      <c r="AK192" s="263"/>
      <c r="AL192" s="263"/>
      <c r="AM192" s="263"/>
      <c r="AN192" s="263"/>
      <c r="AO192" s="263"/>
      <c r="AP192" s="263"/>
      <c r="AQ192" s="263"/>
      <c r="AR192" s="263"/>
      <c r="AS192" s="263"/>
      <c r="AT192" s="263"/>
      <c r="AU192" s="263"/>
      <c r="AV192" s="263"/>
      <c r="AW192" s="263"/>
      <c r="AX192" s="263"/>
      <c r="AY192" s="263"/>
      <c r="AZ192" s="263"/>
      <c r="BA192" s="263"/>
      <c r="BB192" s="263"/>
      <c r="BC192" s="263"/>
      <c r="BD192" s="263"/>
      <c r="BE192" s="262"/>
      <c r="BF192" s="263"/>
      <c r="BG192" s="263"/>
      <c r="BH192" s="263"/>
      <c r="BI192" s="262"/>
      <c r="BJ192" s="262"/>
      <c r="BK192" s="264"/>
      <c r="BL192" s="265"/>
    </row>
    <row r="193" spans="1:64" s="81" customFormat="1" ht="35.1" customHeight="1">
      <c r="A193" s="78"/>
      <c r="B193" s="268" t="s">
        <v>716</v>
      </c>
      <c r="C193" s="256"/>
      <c r="D193" s="257"/>
      <c r="E193" s="318"/>
      <c r="F193" s="262"/>
      <c r="G193" s="318"/>
      <c r="H193" s="262"/>
      <c r="I193" s="262"/>
      <c r="J193" s="262"/>
      <c r="K193" s="262"/>
      <c r="L193" s="263"/>
      <c r="M193" s="263"/>
      <c r="N193" s="263"/>
      <c r="O193" s="263"/>
      <c r="P193" s="263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263"/>
      <c r="AE193" s="263"/>
      <c r="AF193" s="263"/>
      <c r="AG193" s="263"/>
      <c r="AH193" s="263"/>
      <c r="AI193" s="263"/>
      <c r="AJ193" s="263"/>
      <c r="AK193" s="263"/>
      <c r="AL193" s="263"/>
      <c r="AM193" s="263"/>
      <c r="AN193" s="263"/>
      <c r="AO193" s="263"/>
      <c r="AP193" s="263"/>
      <c r="AQ193" s="263"/>
      <c r="AR193" s="263"/>
      <c r="AS193" s="263"/>
      <c r="AT193" s="263"/>
      <c r="AU193" s="263"/>
      <c r="AV193" s="263"/>
      <c r="AW193" s="263"/>
      <c r="AX193" s="263"/>
      <c r="AY193" s="263"/>
      <c r="AZ193" s="263"/>
      <c r="BA193" s="263"/>
      <c r="BB193" s="263"/>
      <c r="BC193" s="263"/>
      <c r="BD193" s="263"/>
      <c r="BE193" s="262"/>
      <c r="BF193" s="263"/>
      <c r="BG193" s="263"/>
      <c r="BH193" s="263"/>
      <c r="BI193" s="262"/>
      <c r="BJ193" s="262"/>
      <c r="BK193" s="264"/>
      <c r="BL193" s="265"/>
    </row>
    <row r="194" spans="1:64" s="81" customFormat="1" ht="35.1" customHeight="1">
      <c r="A194" s="78"/>
      <c r="B194" s="268" t="s">
        <v>717</v>
      </c>
      <c r="C194" s="256"/>
      <c r="D194" s="257"/>
      <c r="E194" s="318"/>
      <c r="F194" s="262"/>
      <c r="G194" s="318"/>
      <c r="H194" s="262"/>
      <c r="I194" s="262"/>
      <c r="J194" s="262"/>
      <c r="K194" s="262"/>
      <c r="L194" s="263"/>
      <c r="M194" s="263"/>
      <c r="N194" s="263"/>
      <c r="O194" s="263"/>
      <c r="P194" s="263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263"/>
      <c r="AE194" s="263"/>
      <c r="AF194" s="263"/>
      <c r="AG194" s="263"/>
      <c r="AH194" s="263"/>
      <c r="AI194" s="263"/>
      <c r="AJ194" s="263"/>
      <c r="AK194" s="263"/>
      <c r="AL194" s="263"/>
      <c r="AM194" s="263"/>
      <c r="AN194" s="263"/>
      <c r="AO194" s="263"/>
      <c r="AP194" s="263"/>
      <c r="AQ194" s="263"/>
      <c r="AR194" s="263"/>
      <c r="AS194" s="263"/>
      <c r="AT194" s="263"/>
      <c r="AU194" s="263"/>
      <c r="AV194" s="263"/>
      <c r="AW194" s="263"/>
      <c r="AX194" s="263"/>
      <c r="AY194" s="263"/>
      <c r="AZ194" s="263"/>
      <c r="BA194" s="263"/>
      <c r="BB194" s="263"/>
      <c r="BC194" s="263"/>
      <c r="BD194" s="263"/>
      <c r="BE194" s="262"/>
      <c r="BF194" s="263"/>
      <c r="BG194" s="263"/>
      <c r="BH194" s="263"/>
      <c r="BI194" s="262"/>
      <c r="BJ194" s="262"/>
      <c r="BK194" s="264"/>
      <c r="BL194" s="265"/>
    </row>
    <row r="195" spans="1:64" s="81" customFormat="1" ht="35.1" customHeight="1">
      <c r="A195" s="78"/>
      <c r="B195" s="268" t="s">
        <v>717</v>
      </c>
      <c r="C195" s="256" t="s">
        <v>704</v>
      </c>
      <c r="D195" s="257" t="s">
        <v>721</v>
      </c>
      <c r="E195" s="318"/>
      <c r="F195" s="262"/>
      <c r="G195" s="318"/>
      <c r="H195" s="262"/>
      <c r="I195" s="262"/>
      <c r="J195" s="262"/>
      <c r="K195" s="262"/>
      <c r="L195" s="263"/>
      <c r="M195" s="263"/>
      <c r="N195" s="263"/>
      <c r="O195" s="263"/>
      <c r="P195" s="263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263"/>
      <c r="AE195" s="263"/>
      <c r="AF195" s="263"/>
      <c r="AG195" s="263"/>
      <c r="AH195" s="263"/>
      <c r="AI195" s="263"/>
      <c r="AJ195" s="263"/>
      <c r="AK195" s="263"/>
      <c r="AL195" s="263"/>
      <c r="AM195" s="263"/>
      <c r="AN195" s="263"/>
      <c r="AO195" s="263"/>
      <c r="AP195" s="263"/>
      <c r="AQ195" s="263"/>
      <c r="AR195" s="263"/>
      <c r="AS195" s="263"/>
      <c r="AT195" s="263"/>
      <c r="AU195" s="263"/>
      <c r="AV195" s="263"/>
      <c r="AW195" s="263"/>
      <c r="AX195" s="263"/>
      <c r="AY195" s="263"/>
      <c r="AZ195" s="263"/>
      <c r="BA195" s="263"/>
      <c r="BB195" s="263"/>
      <c r="BC195" s="263"/>
      <c r="BD195" s="263"/>
      <c r="BE195" s="262"/>
      <c r="BF195" s="263"/>
      <c r="BG195" s="263"/>
      <c r="BH195" s="263"/>
      <c r="BI195" s="262"/>
      <c r="BJ195" s="262"/>
      <c r="BK195" s="264"/>
      <c r="BL195" s="265"/>
    </row>
    <row r="196" spans="1:64" s="81" customFormat="1" ht="35.1" customHeight="1">
      <c r="A196" s="78">
        <f>A192+1</f>
        <v>70</v>
      </c>
      <c r="B196" s="255" t="s">
        <v>564</v>
      </c>
      <c r="C196" s="256"/>
      <c r="D196" s="257"/>
      <c r="E196" s="318"/>
      <c r="F196" s="262"/>
      <c r="G196" s="318"/>
      <c r="H196" s="262"/>
      <c r="I196" s="262"/>
      <c r="J196" s="262"/>
      <c r="K196" s="262"/>
      <c r="L196" s="263"/>
      <c r="M196" s="263"/>
      <c r="N196" s="263"/>
      <c r="O196" s="263"/>
      <c r="P196" s="263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263"/>
      <c r="AE196" s="263"/>
      <c r="AF196" s="263"/>
      <c r="AG196" s="263"/>
      <c r="AH196" s="263"/>
      <c r="AI196" s="263"/>
      <c r="AJ196" s="263"/>
      <c r="AK196" s="263"/>
      <c r="AL196" s="263"/>
      <c r="AM196" s="263"/>
      <c r="AN196" s="263"/>
      <c r="AO196" s="263"/>
      <c r="AP196" s="263"/>
      <c r="AQ196" s="263"/>
      <c r="AR196" s="263"/>
      <c r="AS196" s="263"/>
      <c r="AT196" s="263"/>
      <c r="AU196" s="263"/>
      <c r="AV196" s="263"/>
      <c r="AW196" s="263"/>
      <c r="AX196" s="263"/>
      <c r="AY196" s="263"/>
      <c r="AZ196" s="263"/>
      <c r="BA196" s="263"/>
      <c r="BB196" s="263"/>
      <c r="BC196" s="263"/>
      <c r="BD196" s="263"/>
      <c r="BE196" s="262"/>
      <c r="BF196" s="263"/>
      <c r="BG196" s="263"/>
      <c r="BH196" s="263"/>
      <c r="BI196" s="262"/>
      <c r="BJ196" s="262"/>
      <c r="BK196" s="264"/>
      <c r="BL196" s="265"/>
    </row>
    <row r="197" spans="1:64" s="81" customFormat="1" ht="35.1" customHeight="1">
      <c r="A197" s="78"/>
      <c r="B197" s="268" t="s">
        <v>718</v>
      </c>
      <c r="C197" s="256"/>
      <c r="D197" s="257"/>
      <c r="E197" s="318"/>
      <c r="F197" s="262"/>
      <c r="G197" s="318"/>
      <c r="H197" s="262"/>
      <c r="I197" s="262"/>
      <c r="J197" s="262"/>
      <c r="K197" s="262"/>
      <c r="L197" s="263"/>
      <c r="M197" s="263"/>
      <c r="N197" s="263"/>
      <c r="O197" s="263"/>
      <c r="P197" s="263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263"/>
      <c r="AE197" s="263"/>
      <c r="AF197" s="263"/>
      <c r="AG197" s="263"/>
      <c r="AH197" s="263"/>
      <c r="AI197" s="263"/>
      <c r="AJ197" s="263"/>
      <c r="AK197" s="263"/>
      <c r="AL197" s="263"/>
      <c r="AM197" s="263"/>
      <c r="AN197" s="263"/>
      <c r="AO197" s="263"/>
      <c r="AP197" s="263"/>
      <c r="AQ197" s="263"/>
      <c r="AR197" s="263"/>
      <c r="AS197" s="263"/>
      <c r="AT197" s="263"/>
      <c r="AU197" s="263"/>
      <c r="AV197" s="263"/>
      <c r="AW197" s="263"/>
      <c r="AX197" s="263"/>
      <c r="AY197" s="263"/>
      <c r="AZ197" s="263"/>
      <c r="BA197" s="263"/>
      <c r="BB197" s="263"/>
      <c r="BC197" s="263"/>
      <c r="BD197" s="263"/>
      <c r="BE197" s="262"/>
      <c r="BF197" s="263"/>
      <c r="BG197" s="263"/>
      <c r="BH197" s="263"/>
      <c r="BI197" s="262"/>
      <c r="BJ197" s="262"/>
      <c r="BK197" s="264"/>
      <c r="BL197" s="265"/>
    </row>
    <row r="198" spans="1:64" s="81" customFormat="1" ht="35.1" customHeight="1">
      <c r="A198" s="78"/>
      <c r="B198" s="268" t="s">
        <v>718</v>
      </c>
      <c r="C198" s="256" t="s">
        <v>719</v>
      </c>
      <c r="D198" s="257" t="s">
        <v>720</v>
      </c>
      <c r="E198" s="318"/>
      <c r="F198" s="262"/>
      <c r="G198" s="318"/>
      <c r="H198" s="262"/>
      <c r="I198" s="262"/>
      <c r="J198" s="262"/>
      <c r="K198" s="262"/>
      <c r="L198" s="263"/>
      <c r="M198" s="263"/>
      <c r="N198" s="263"/>
      <c r="O198" s="263"/>
      <c r="P198" s="263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263"/>
      <c r="AE198" s="263"/>
      <c r="AF198" s="263"/>
      <c r="AG198" s="263"/>
      <c r="AH198" s="263"/>
      <c r="AI198" s="263"/>
      <c r="AJ198" s="263"/>
      <c r="AK198" s="263"/>
      <c r="AL198" s="263"/>
      <c r="AM198" s="263"/>
      <c r="AN198" s="263"/>
      <c r="AO198" s="263"/>
      <c r="AP198" s="263"/>
      <c r="AQ198" s="263"/>
      <c r="AR198" s="263"/>
      <c r="AS198" s="263"/>
      <c r="AT198" s="263"/>
      <c r="AU198" s="263"/>
      <c r="AV198" s="263"/>
      <c r="AW198" s="263"/>
      <c r="AX198" s="263"/>
      <c r="AY198" s="263"/>
      <c r="AZ198" s="263"/>
      <c r="BA198" s="263"/>
      <c r="BB198" s="263"/>
      <c r="BC198" s="263"/>
      <c r="BD198" s="263"/>
      <c r="BE198" s="262"/>
      <c r="BF198" s="263"/>
      <c r="BG198" s="263"/>
      <c r="BH198" s="263"/>
      <c r="BI198" s="262"/>
      <c r="BJ198" s="262"/>
      <c r="BK198" s="264"/>
      <c r="BL198" s="265"/>
    </row>
    <row r="199" spans="1:64" s="81" customFormat="1" ht="35.1" customHeight="1">
      <c r="A199" s="78">
        <f>A196+1</f>
        <v>71</v>
      </c>
      <c r="B199" s="255" t="s">
        <v>565</v>
      </c>
      <c r="C199" s="256"/>
      <c r="D199" s="257"/>
      <c r="E199" s="318"/>
      <c r="F199" s="262"/>
      <c r="G199" s="318"/>
      <c r="H199" s="262"/>
      <c r="I199" s="262"/>
      <c r="J199" s="262"/>
      <c r="K199" s="262"/>
      <c r="L199" s="263"/>
      <c r="M199" s="263"/>
      <c r="N199" s="263"/>
      <c r="O199" s="263"/>
      <c r="P199" s="263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263"/>
      <c r="AE199" s="263"/>
      <c r="AF199" s="263"/>
      <c r="AG199" s="263"/>
      <c r="AH199" s="263"/>
      <c r="AI199" s="263"/>
      <c r="AJ199" s="263"/>
      <c r="AK199" s="263"/>
      <c r="AL199" s="263"/>
      <c r="AM199" s="263"/>
      <c r="AN199" s="263"/>
      <c r="AO199" s="263"/>
      <c r="AP199" s="263"/>
      <c r="AQ199" s="263"/>
      <c r="AR199" s="263"/>
      <c r="AS199" s="263"/>
      <c r="AT199" s="263"/>
      <c r="AU199" s="263"/>
      <c r="AV199" s="263"/>
      <c r="AW199" s="263"/>
      <c r="AX199" s="263"/>
      <c r="AY199" s="263"/>
      <c r="AZ199" s="263"/>
      <c r="BA199" s="263"/>
      <c r="BB199" s="263"/>
      <c r="BC199" s="263"/>
      <c r="BD199" s="263"/>
      <c r="BE199" s="262"/>
      <c r="BF199" s="263"/>
      <c r="BG199" s="263"/>
      <c r="BH199" s="263"/>
      <c r="BI199" s="262"/>
      <c r="BJ199" s="262"/>
      <c r="BK199" s="264"/>
      <c r="BL199" s="265"/>
    </row>
    <row r="200" spans="1:64" s="81" customFormat="1" ht="35.1" customHeight="1">
      <c r="A200" s="78"/>
      <c r="B200" s="268" t="s">
        <v>725</v>
      </c>
      <c r="C200" s="256"/>
      <c r="D200" s="257"/>
      <c r="E200" s="318"/>
      <c r="F200" s="262"/>
      <c r="G200" s="318"/>
      <c r="H200" s="262"/>
      <c r="I200" s="262"/>
      <c r="J200" s="262"/>
      <c r="K200" s="262"/>
      <c r="L200" s="263"/>
      <c r="M200" s="263"/>
      <c r="N200" s="263"/>
      <c r="O200" s="263"/>
      <c r="P200" s="263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263"/>
      <c r="AE200" s="263"/>
      <c r="AF200" s="263"/>
      <c r="AG200" s="263"/>
      <c r="AH200" s="263"/>
      <c r="AI200" s="263"/>
      <c r="AJ200" s="263"/>
      <c r="AK200" s="263"/>
      <c r="AL200" s="263"/>
      <c r="AM200" s="263"/>
      <c r="AN200" s="263"/>
      <c r="AO200" s="263"/>
      <c r="AP200" s="263"/>
      <c r="AQ200" s="263"/>
      <c r="AR200" s="263"/>
      <c r="AS200" s="263"/>
      <c r="AT200" s="263"/>
      <c r="AU200" s="263"/>
      <c r="AV200" s="263"/>
      <c r="AW200" s="263"/>
      <c r="AX200" s="263"/>
      <c r="AY200" s="263"/>
      <c r="AZ200" s="263"/>
      <c r="BA200" s="263"/>
      <c r="BB200" s="263"/>
      <c r="BC200" s="263"/>
      <c r="BD200" s="263"/>
      <c r="BE200" s="262"/>
      <c r="BF200" s="263"/>
      <c r="BG200" s="263"/>
      <c r="BH200" s="263"/>
      <c r="BI200" s="262"/>
      <c r="BJ200" s="262"/>
      <c r="BK200" s="264"/>
      <c r="BL200" s="265"/>
    </row>
    <row r="201" spans="1:64" s="81" customFormat="1" ht="35.1" customHeight="1">
      <c r="A201" s="78"/>
      <c r="B201" s="268" t="s">
        <v>725</v>
      </c>
      <c r="C201" s="256" t="s">
        <v>719</v>
      </c>
      <c r="D201" s="257" t="s">
        <v>723</v>
      </c>
      <c r="E201" s="318"/>
      <c r="F201" s="262"/>
      <c r="G201" s="318"/>
      <c r="H201" s="262"/>
      <c r="I201" s="262"/>
      <c r="J201" s="262"/>
      <c r="K201" s="262"/>
      <c r="L201" s="263"/>
      <c r="M201" s="263"/>
      <c r="N201" s="263"/>
      <c r="O201" s="263"/>
      <c r="P201" s="263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263"/>
      <c r="AE201" s="263"/>
      <c r="AF201" s="263"/>
      <c r="AG201" s="263"/>
      <c r="AH201" s="263"/>
      <c r="AI201" s="263"/>
      <c r="AJ201" s="263"/>
      <c r="AK201" s="263"/>
      <c r="AL201" s="263"/>
      <c r="AM201" s="263"/>
      <c r="AN201" s="263"/>
      <c r="AO201" s="263"/>
      <c r="AP201" s="263"/>
      <c r="AQ201" s="263"/>
      <c r="AR201" s="263"/>
      <c r="AS201" s="263"/>
      <c r="AT201" s="263"/>
      <c r="AU201" s="263"/>
      <c r="AV201" s="263"/>
      <c r="AW201" s="263"/>
      <c r="AX201" s="263"/>
      <c r="AY201" s="263"/>
      <c r="AZ201" s="263"/>
      <c r="BA201" s="263"/>
      <c r="BB201" s="263"/>
      <c r="BC201" s="263"/>
      <c r="BD201" s="263"/>
      <c r="BE201" s="262"/>
      <c r="BF201" s="263"/>
      <c r="BG201" s="263"/>
      <c r="BH201" s="263"/>
      <c r="BI201" s="262"/>
      <c r="BJ201" s="262"/>
      <c r="BK201" s="264"/>
      <c r="BL201" s="265"/>
    </row>
    <row r="202" spans="1:64" s="81" customFormat="1" ht="35.1" customHeight="1">
      <c r="A202" s="78"/>
      <c r="B202" s="268" t="str">
        <f>D201</f>
        <v>연산#1</v>
      </c>
      <c r="C202" s="256" t="s">
        <v>719</v>
      </c>
      <c r="D202" s="257" t="s">
        <v>724</v>
      </c>
      <c r="E202" s="318"/>
      <c r="F202" s="262"/>
      <c r="G202" s="318"/>
      <c r="H202" s="262"/>
      <c r="I202" s="262"/>
      <c r="J202" s="262"/>
      <c r="K202" s="262"/>
      <c r="L202" s="263"/>
      <c r="M202" s="263"/>
      <c r="N202" s="263"/>
      <c r="O202" s="263"/>
      <c r="P202" s="263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263"/>
      <c r="AE202" s="263"/>
      <c r="AF202" s="263"/>
      <c r="AG202" s="263"/>
      <c r="AH202" s="263"/>
      <c r="AI202" s="263"/>
      <c r="AJ202" s="263"/>
      <c r="AK202" s="263"/>
      <c r="AL202" s="263"/>
      <c r="AM202" s="263"/>
      <c r="AN202" s="263"/>
      <c r="AO202" s="263"/>
      <c r="AP202" s="263"/>
      <c r="AQ202" s="263"/>
      <c r="AR202" s="263"/>
      <c r="AS202" s="263"/>
      <c r="AT202" s="263"/>
      <c r="AU202" s="263"/>
      <c r="AV202" s="263"/>
      <c r="AW202" s="263"/>
      <c r="AX202" s="263"/>
      <c r="AY202" s="263"/>
      <c r="AZ202" s="263"/>
      <c r="BA202" s="263"/>
      <c r="BB202" s="263"/>
      <c r="BC202" s="263"/>
      <c r="BD202" s="263"/>
      <c r="BE202" s="262"/>
      <c r="BF202" s="263"/>
      <c r="BG202" s="263"/>
      <c r="BH202" s="263"/>
      <c r="BI202" s="262"/>
      <c r="BJ202" s="262"/>
      <c r="BK202" s="264"/>
      <c r="BL202" s="265"/>
    </row>
    <row r="203" spans="1:64" s="81" customFormat="1" ht="35.1" customHeight="1">
      <c r="A203" s="78">
        <f>A199+1</f>
        <v>72</v>
      </c>
      <c r="B203" s="255" t="s">
        <v>566</v>
      </c>
      <c r="C203" s="256"/>
      <c r="D203" s="257"/>
      <c r="E203" s="318"/>
      <c r="F203" s="262"/>
      <c r="G203" s="318"/>
      <c r="H203" s="262"/>
      <c r="I203" s="262"/>
      <c r="J203" s="262"/>
      <c r="K203" s="262"/>
      <c r="L203" s="263"/>
      <c r="M203" s="263"/>
      <c r="N203" s="263"/>
      <c r="O203" s="263"/>
      <c r="P203" s="263"/>
      <c r="Q203" s="263"/>
      <c r="R203" s="263"/>
      <c r="S203" s="263"/>
      <c r="T203" s="263"/>
      <c r="U203" s="263"/>
      <c r="V203" s="263"/>
      <c r="W203" s="263"/>
      <c r="X203" s="263"/>
      <c r="Y203" s="263"/>
      <c r="Z203" s="263"/>
      <c r="AA203" s="263"/>
      <c r="AB203" s="263"/>
      <c r="AC203" s="263"/>
      <c r="AD203" s="263"/>
      <c r="AE203" s="263"/>
      <c r="AF203" s="263"/>
      <c r="AG203" s="263"/>
      <c r="AH203" s="263"/>
      <c r="AI203" s="263"/>
      <c r="AJ203" s="263"/>
      <c r="AK203" s="263"/>
      <c r="AL203" s="263"/>
      <c r="AM203" s="263"/>
      <c r="AN203" s="263"/>
      <c r="AO203" s="263"/>
      <c r="AP203" s="263"/>
      <c r="AQ203" s="263"/>
      <c r="AR203" s="263"/>
      <c r="AS203" s="263"/>
      <c r="AT203" s="263"/>
      <c r="AU203" s="263"/>
      <c r="AV203" s="263"/>
      <c r="AW203" s="263"/>
      <c r="AX203" s="263"/>
      <c r="AY203" s="263"/>
      <c r="AZ203" s="263"/>
      <c r="BA203" s="263"/>
      <c r="BB203" s="263"/>
      <c r="BC203" s="263"/>
      <c r="BD203" s="263"/>
      <c r="BE203" s="262"/>
      <c r="BF203" s="263"/>
      <c r="BG203" s="263"/>
      <c r="BH203" s="263"/>
      <c r="BI203" s="262"/>
      <c r="BJ203" s="262"/>
      <c r="BK203" s="264"/>
      <c r="BL203" s="265"/>
    </row>
    <row r="204" spans="1:64" s="81" customFormat="1" ht="35.1" customHeight="1">
      <c r="A204" s="78"/>
      <c r="B204" s="268" t="s">
        <v>726</v>
      </c>
      <c r="C204" s="256"/>
      <c r="D204" s="257"/>
      <c r="E204" s="318"/>
      <c r="F204" s="262"/>
      <c r="G204" s="318"/>
      <c r="H204" s="262"/>
      <c r="I204" s="262"/>
      <c r="J204" s="262"/>
      <c r="K204" s="262"/>
      <c r="L204" s="263"/>
      <c r="M204" s="263"/>
      <c r="N204" s="263"/>
      <c r="O204" s="263"/>
      <c r="P204" s="263"/>
      <c r="Q204" s="263"/>
      <c r="R204" s="263"/>
      <c r="S204" s="263"/>
      <c r="T204" s="263"/>
      <c r="U204" s="263"/>
      <c r="V204" s="263"/>
      <c r="W204" s="263"/>
      <c r="X204" s="263"/>
      <c r="Y204" s="263"/>
      <c r="Z204" s="263"/>
      <c r="AA204" s="263"/>
      <c r="AB204" s="263"/>
      <c r="AC204" s="263"/>
      <c r="AD204" s="263"/>
      <c r="AE204" s="263"/>
      <c r="AF204" s="263"/>
      <c r="AG204" s="263"/>
      <c r="AH204" s="263"/>
      <c r="AI204" s="263"/>
      <c r="AJ204" s="263"/>
      <c r="AK204" s="263"/>
      <c r="AL204" s="263"/>
      <c r="AM204" s="263"/>
      <c r="AN204" s="263"/>
      <c r="AO204" s="263"/>
      <c r="AP204" s="263"/>
      <c r="AQ204" s="263"/>
      <c r="AR204" s="263"/>
      <c r="AS204" s="263"/>
      <c r="AT204" s="263"/>
      <c r="AU204" s="263"/>
      <c r="AV204" s="263"/>
      <c r="AW204" s="263"/>
      <c r="AX204" s="263"/>
      <c r="AY204" s="263"/>
      <c r="AZ204" s="263"/>
      <c r="BA204" s="263"/>
      <c r="BB204" s="263"/>
      <c r="BC204" s="263"/>
      <c r="BD204" s="263"/>
      <c r="BE204" s="262"/>
      <c r="BF204" s="263"/>
      <c r="BG204" s="263"/>
      <c r="BH204" s="263"/>
      <c r="BI204" s="262"/>
      <c r="BJ204" s="262"/>
      <c r="BK204" s="264"/>
      <c r="BL204" s="265"/>
    </row>
    <row r="205" spans="1:64" s="81" customFormat="1" ht="35.1" customHeight="1">
      <c r="A205" s="78"/>
      <c r="B205" s="268" t="s">
        <v>727</v>
      </c>
      <c r="C205" s="256"/>
      <c r="D205" s="257"/>
      <c r="E205" s="318"/>
      <c r="F205" s="262"/>
      <c r="G205" s="318"/>
      <c r="H205" s="262"/>
      <c r="I205" s="262"/>
      <c r="J205" s="262"/>
      <c r="K205" s="262"/>
      <c r="L205" s="263"/>
      <c r="M205" s="263"/>
      <c r="N205" s="263"/>
      <c r="O205" s="263"/>
      <c r="P205" s="263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263"/>
      <c r="AE205" s="263"/>
      <c r="AF205" s="263"/>
      <c r="AG205" s="263"/>
      <c r="AH205" s="263"/>
      <c r="AI205" s="263"/>
      <c r="AJ205" s="263"/>
      <c r="AK205" s="263"/>
      <c r="AL205" s="263"/>
      <c r="AM205" s="263"/>
      <c r="AN205" s="263"/>
      <c r="AO205" s="263"/>
      <c r="AP205" s="263"/>
      <c r="AQ205" s="263"/>
      <c r="AR205" s="263"/>
      <c r="AS205" s="263"/>
      <c r="AT205" s="263"/>
      <c r="AU205" s="263"/>
      <c r="AV205" s="263"/>
      <c r="AW205" s="263"/>
      <c r="AX205" s="263"/>
      <c r="AY205" s="263"/>
      <c r="AZ205" s="263"/>
      <c r="BA205" s="263"/>
      <c r="BB205" s="263"/>
      <c r="BC205" s="263"/>
      <c r="BD205" s="263"/>
      <c r="BE205" s="262"/>
      <c r="BF205" s="263"/>
      <c r="BG205" s="263"/>
      <c r="BH205" s="263"/>
      <c r="BI205" s="262"/>
      <c r="BJ205" s="262"/>
      <c r="BK205" s="264"/>
      <c r="BL205" s="265"/>
    </row>
    <row r="206" spans="1:64" s="81" customFormat="1" ht="35.1" customHeight="1">
      <c r="A206" s="78"/>
      <c r="B206" s="268" t="str">
        <f>B204</f>
        <v>연일골목시장 후문 CCTV(연제0255)</v>
      </c>
      <c r="C206" s="256" t="s">
        <v>719</v>
      </c>
      <c r="D206" s="257" t="s">
        <v>722</v>
      </c>
      <c r="E206" s="318"/>
      <c r="F206" s="262"/>
      <c r="G206" s="318"/>
      <c r="H206" s="262"/>
      <c r="I206" s="262"/>
      <c r="J206" s="262"/>
      <c r="K206" s="262"/>
      <c r="L206" s="263"/>
      <c r="M206" s="263"/>
      <c r="N206" s="263"/>
      <c r="O206" s="263"/>
      <c r="P206" s="263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263"/>
      <c r="AE206" s="263"/>
      <c r="AF206" s="263"/>
      <c r="AG206" s="263"/>
      <c r="AH206" s="263"/>
      <c r="AI206" s="263"/>
      <c r="AJ206" s="263"/>
      <c r="AK206" s="263"/>
      <c r="AL206" s="263"/>
      <c r="AM206" s="263"/>
      <c r="AN206" s="263"/>
      <c r="AO206" s="263"/>
      <c r="AP206" s="263"/>
      <c r="AQ206" s="263"/>
      <c r="AR206" s="263"/>
      <c r="AS206" s="263"/>
      <c r="AT206" s="263"/>
      <c r="AU206" s="263"/>
      <c r="AV206" s="263"/>
      <c r="AW206" s="263"/>
      <c r="AX206" s="263"/>
      <c r="AY206" s="263"/>
      <c r="AZ206" s="263"/>
      <c r="BA206" s="263"/>
      <c r="BB206" s="263"/>
      <c r="BC206" s="263"/>
      <c r="BD206" s="263"/>
      <c r="BE206" s="262"/>
      <c r="BF206" s="263"/>
      <c r="BG206" s="263"/>
      <c r="BH206" s="263"/>
      <c r="BI206" s="262"/>
      <c r="BJ206" s="262"/>
      <c r="BK206" s="264"/>
      <c r="BL206" s="265"/>
    </row>
    <row r="207" spans="1:64" s="81" customFormat="1" ht="35.1" customHeight="1">
      <c r="A207" s="78">
        <f>A203+1</f>
        <v>73</v>
      </c>
      <c r="B207" s="255" t="s">
        <v>567</v>
      </c>
      <c r="C207" s="256"/>
      <c r="D207" s="257" t="s">
        <v>728</v>
      </c>
      <c r="E207" s="318"/>
      <c r="F207" s="262"/>
      <c r="G207" s="318"/>
      <c r="H207" s="262"/>
      <c r="I207" s="262"/>
      <c r="J207" s="262"/>
      <c r="K207" s="262"/>
      <c r="L207" s="263"/>
      <c r="M207" s="263"/>
      <c r="N207" s="263"/>
      <c r="O207" s="263"/>
      <c r="P207" s="263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263"/>
      <c r="AE207" s="263"/>
      <c r="AF207" s="263"/>
      <c r="AG207" s="263"/>
      <c r="AH207" s="263"/>
      <c r="AI207" s="263"/>
      <c r="AJ207" s="263"/>
      <c r="AK207" s="263"/>
      <c r="AL207" s="263"/>
      <c r="AM207" s="263"/>
      <c r="AN207" s="263"/>
      <c r="AO207" s="263"/>
      <c r="AP207" s="263"/>
      <c r="AQ207" s="263"/>
      <c r="AR207" s="263"/>
      <c r="AS207" s="263"/>
      <c r="AT207" s="263"/>
      <c r="AU207" s="263"/>
      <c r="AV207" s="263"/>
      <c r="AW207" s="263"/>
      <c r="AX207" s="263"/>
      <c r="AY207" s="263"/>
      <c r="AZ207" s="263"/>
      <c r="BA207" s="263"/>
      <c r="BB207" s="263"/>
      <c r="BC207" s="263"/>
      <c r="BD207" s="263"/>
      <c r="BE207" s="262"/>
      <c r="BF207" s="263"/>
      <c r="BG207" s="263"/>
      <c r="BH207" s="263"/>
      <c r="BI207" s="262"/>
      <c r="BJ207" s="262"/>
      <c r="BK207" s="264"/>
      <c r="BL207" s="265"/>
    </row>
    <row r="208" spans="1:64" s="81" customFormat="1" ht="35.1" customHeight="1">
      <c r="A208" s="78"/>
      <c r="B208" s="268" t="str">
        <f>D207</f>
        <v>부산8연제0209CCTV pole</v>
      </c>
      <c r="C208" s="256" t="s">
        <v>719</v>
      </c>
      <c r="D208" s="257" t="s">
        <v>729</v>
      </c>
      <c r="E208" s="318"/>
      <c r="F208" s="262"/>
      <c r="G208" s="318"/>
      <c r="H208" s="262"/>
      <c r="I208" s="262"/>
      <c r="J208" s="262"/>
      <c r="K208" s="262"/>
      <c r="L208" s="263"/>
      <c r="M208" s="263"/>
      <c r="N208" s="263"/>
      <c r="O208" s="263"/>
      <c r="P208" s="263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263"/>
      <c r="AE208" s="263"/>
      <c r="AF208" s="263"/>
      <c r="AG208" s="263"/>
      <c r="AH208" s="263"/>
      <c r="AI208" s="263"/>
      <c r="AJ208" s="263"/>
      <c r="AK208" s="263"/>
      <c r="AL208" s="263"/>
      <c r="AM208" s="263"/>
      <c r="AN208" s="263"/>
      <c r="AO208" s="263"/>
      <c r="AP208" s="263"/>
      <c r="AQ208" s="263"/>
      <c r="AR208" s="263"/>
      <c r="AS208" s="263"/>
      <c r="AT208" s="263"/>
      <c r="AU208" s="263"/>
      <c r="AV208" s="263"/>
      <c r="AW208" s="263"/>
      <c r="AX208" s="263"/>
      <c r="AY208" s="263"/>
      <c r="AZ208" s="263"/>
      <c r="BA208" s="263"/>
      <c r="BB208" s="263"/>
      <c r="BC208" s="263"/>
      <c r="BD208" s="263"/>
      <c r="BE208" s="262"/>
      <c r="BF208" s="263"/>
      <c r="BG208" s="263"/>
      <c r="BH208" s="263"/>
      <c r="BI208" s="262"/>
      <c r="BJ208" s="262"/>
      <c r="BK208" s="264"/>
      <c r="BL208" s="265"/>
    </row>
    <row r="209" spans="1:64" s="81" customFormat="1" ht="35.1" customHeight="1">
      <c r="A209" s="78">
        <f>A207+1</f>
        <v>74</v>
      </c>
      <c r="B209" s="255" t="s">
        <v>568</v>
      </c>
      <c r="C209" s="256"/>
      <c r="D209" s="257"/>
      <c r="E209" s="318"/>
      <c r="F209" s="262"/>
      <c r="G209" s="318"/>
      <c r="H209" s="262"/>
      <c r="I209" s="262"/>
      <c r="J209" s="262"/>
      <c r="K209" s="262"/>
      <c r="L209" s="263"/>
      <c r="M209" s="263"/>
      <c r="N209" s="263"/>
      <c r="O209" s="263"/>
      <c r="P209" s="263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263"/>
      <c r="AE209" s="263"/>
      <c r="AF209" s="263"/>
      <c r="AG209" s="263"/>
      <c r="AH209" s="263"/>
      <c r="AI209" s="263"/>
      <c r="AJ209" s="263"/>
      <c r="AK209" s="263"/>
      <c r="AL209" s="263"/>
      <c r="AM209" s="263"/>
      <c r="AN209" s="263"/>
      <c r="AO209" s="263"/>
      <c r="AP209" s="263"/>
      <c r="AQ209" s="263"/>
      <c r="AR209" s="263"/>
      <c r="AS209" s="263"/>
      <c r="AT209" s="263"/>
      <c r="AU209" s="263"/>
      <c r="AV209" s="263"/>
      <c r="AW209" s="263"/>
      <c r="AX209" s="263"/>
      <c r="AY209" s="263"/>
      <c r="AZ209" s="263"/>
      <c r="BA209" s="263"/>
      <c r="BB209" s="263"/>
      <c r="BC209" s="263"/>
      <c r="BD209" s="263"/>
      <c r="BE209" s="262"/>
      <c r="BF209" s="263"/>
      <c r="BG209" s="263"/>
      <c r="BH209" s="263"/>
      <c r="BI209" s="262"/>
      <c r="BJ209" s="262"/>
      <c r="BK209" s="264"/>
      <c r="BL209" s="265"/>
    </row>
    <row r="210" spans="1:64" s="81" customFormat="1" ht="35.1" customHeight="1">
      <c r="A210" s="78">
        <f>A209+1</f>
        <v>75</v>
      </c>
      <c r="B210" s="255" t="s">
        <v>569</v>
      </c>
      <c r="C210" s="256"/>
      <c r="D210" s="257"/>
      <c r="E210" s="318"/>
      <c r="F210" s="262"/>
      <c r="G210" s="318"/>
      <c r="H210" s="262"/>
      <c r="I210" s="262"/>
      <c r="J210" s="262"/>
      <c r="K210" s="262"/>
      <c r="L210" s="263"/>
      <c r="M210" s="263"/>
      <c r="N210" s="263"/>
      <c r="O210" s="263"/>
      <c r="P210" s="263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263"/>
      <c r="AE210" s="263"/>
      <c r="AF210" s="263"/>
      <c r="AG210" s="263"/>
      <c r="AH210" s="263"/>
      <c r="AI210" s="263"/>
      <c r="AJ210" s="263"/>
      <c r="AK210" s="263"/>
      <c r="AL210" s="263"/>
      <c r="AM210" s="263"/>
      <c r="AN210" s="263"/>
      <c r="AO210" s="263"/>
      <c r="AP210" s="263"/>
      <c r="AQ210" s="263"/>
      <c r="AR210" s="263"/>
      <c r="AS210" s="263"/>
      <c r="AT210" s="263"/>
      <c r="AU210" s="263"/>
      <c r="AV210" s="263"/>
      <c r="AW210" s="263"/>
      <c r="AX210" s="263"/>
      <c r="AY210" s="263"/>
      <c r="AZ210" s="263"/>
      <c r="BA210" s="263"/>
      <c r="BB210" s="263"/>
      <c r="BC210" s="263"/>
      <c r="BD210" s="263"/>
      <c r="BE210" s="262"/>
      <c r="BF210" s="263"/>
      <c r="BG210" s="263"/>
      <c r="BH210" s="263"/>
      <c r="BI210" s="262"/>
      <c r="BJ210" s="262"/>
      <c r="BK210" s="264"/>
      <c r="BL210" s="265"/>
    </row>
    <row r="211" spans="1:64" s="81" customFormat="1" ht="35.1" customHeight="1">
      <c r="A211" s="78"/>
      <c r="B211" s="268" t="s">
        <v>730</v>
      </c>
      <c r="C211" s="256"/>
      <c r="D211" s="257"/>
      <c r="E211" s="318"/>
      <c r="F211" s="262"/>
      <c r="G211" s="318"/>
      <c r="H211" s="262"/>
      <c r="I211" s="262"/>
      <c r="J211" s="262"/>
      <c r="K211" s="262"/>
      <c r="L211" s="263"/>
      <c r="M211" s="263"/>
      <c r="N211" s="263"/>
      <c r="O211" s="263"/>
      <c r="P211" s="263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263"/>
      <c r="AE211" s="263"/>
      <c r="AF211" s="263"/>
      <c r="AG211" s="263"/>
      <c r="AH211" s="263"/>
      <c r="AI211" s="263"/>
      <c r="AJ211" s="263"/>
      <c r="AK211" s="263"/>
      <c r="AL211" s="263"/>
      <c r="AM211" s="263"/>
      <c r="AN211" s="263"/>
      <c r="AO211" s="263"/>
      <c r="AP211" s="263"/>
      <c r="AQ211" s="263"/>
      <c r="AR211" s="263"/>
      <c r="AS211" s="263"/>
      <c r="AT211" s="263"/>
      <c r="AU211" s="263"/>
      <c r="AV211" s="263"/>
      <c r="AW211" s="263"/>
      <c r="AX211" s="263"/>
      <c r="AY211" s="263"/>
      <c r="AZ211" s="263"/>
      <c r="BA211" s="263"/>
      <c r="BB211" s="263"/>
      <c r="BC211" s="263"/>
      <c r="BD211" s="263"/>
      <c r="BE211" s="262"/>
      <c r="BF211" s="263"/>
      <c r="BG211" s="263"/>
      <c r="BH211" s="263"/>
      <c r="BI211" s="262"/>
      <c r="BJ211" s="262"/>
      <c r="BK211" s="264"/>
      <c r="BL211" s="265"/>
    </row>
    <row r="212" spans="1:64" s="81" customFormat="1" ht="35.1" customHeight="1">
      <c r="A212" s="78"/>
      <c r="B212" s="268" t="s">
        <v>730</v>
      </c>
      <c r="C212" s="256" t="s">
        <v>719</v>
      </c>
      <c r="D212" s="257" t="s">
        <v>731</v>
      </c>
      <c r="E212" s="318"/>
      <c r="F212" s="262"/>
      <c r="G212" s="318"/>
      <c r="H212" s="262"/>
      <c r="I212" s="262"/>
      <c r="J212" s="262"/>
      <c r="K212" s="262"/>
      <c r="L212" s="263"/>
      <c r="M212" s="263"/>
      <c r="N212" s="263"/>
      <c r="O212" s="263"/>
      <c r="P212" s="263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263"/>
      <c r="AE212" s="263"/>
      <c r="AF212" s="263"/>
      <c r="AG212" s="263"/>
      <c r="AH212" s="263"/>
      <c r="AI212" s="263"/>
      <c r="AJ212" s="263"/>
      <c r="AK212" s="263"/>
      <c r="AL212" s="263"/>
      <c r="AM212" s="263"/>
      <c r="AN212" s="263"/>
      <c r="AO212" s="263"/>
      <c r="AP212" s="263"/>
      <c r="AQ212" s="263"/>
      <c r="AR212" s="263"/>
      <c r="AS212" s="263"/>
      <c r="AT212" s="263"/>
      <c r="AU212" s="263"/>
      <c r="AV212" s="263"/>
      <c r="AW212" s="263"/>
      <c r="AX212" s="263"/>
      <c r="AY212" s="263"/>
      <c r="AZ212" s="263"/>
      <c r="BA212" s="263"/>
      <c r="BB212" s="263"/>
      <c r="BC212" s="263"/>
      <c r="BD212" s="263"/>
      <c r="BE212" s="262"/>
      <c r="BF212" s="263"/>
      <c r="BG212" s="263"/>
      <c r="BH212" s="263"/>
      <c r="BI212" s="262"/>
      <c r="BJ212" s="262"/>
      <c r="BK212" s="264"/>
      <c r="BL212" s="265"/>
    </row>
    <row r="213" spans="1:64" s="81" customFormat="1" ht="35.1" customHeight="1">
      <c r="A213" s="78"/>
      <c r="B213" s="268" t="s">
        <v>730</v>
      </c>
      <c r="C213" s="256" t="s">
        <v>719</v>
      </c>
      <c r="D213" s="257" t="s">
        <v>732</v>
      </c>
      <c r="E213" s="318"/>
      <c r="F213" s="262"/>
      <c r="G213" s="318"/>
      <c r="H213" s="262"/>
      <c r="I213" s="262"/>
      <c r="J213" s="262"/>
      <c r="K213" s="262"/>
      <c r="L213" s="263"/>
      <c r="M213" s="263"/>
      <c r="N213" s="263"/>
      <c r="O213" s="263"/>
      <c r="P213" s="263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263"/>
      <c r="AE213" s="263"/>
      <c r="AF213" s="263"/>
      <c r="AG213" s="263"/>
      <c r="AH213" s="263"/>
      <c r="AI213" s="263"/>
      <c r="AJ213" s="263"/>
      <c r="AK213" s="263"/>
      <c r="AL213" s="263"/>
      <c r="AM213" s="263"/>
      <c r="AN213" s="263"/>
      <c r="AO213" s="263"/>
      <c r="AP213" s="263"/>
      <c r="AQ213" s="263"/>
      <c r="AR213" s="263"/>
      <c r="AS213" s="263"/>
      <c r="AT213" s="263"/>
      <c r="AU213" s="263"/>
      <c r="AV213" s="263"/>
      <c r="AW213" s="263"/>
      <c r="AX213" s="263"/>
      <c r="AY213" s="263"/>
      <c r="AZ213" s="263"/>
      <c r="BA213" s="263"/>
      <c r="BB213" s="263"/>
      <c r="BC213" s="263"/>
      <c r="BD213" s="263"/>
      <c r="BE213" s="262"/>
      <c r="BF213" s="263"/>
      <c r="BG213" s="263"/>
      <c r="BH213" s="263"/>
      <c r="BI213" s="262"/>
      <c r="BJ213" s="262"/>
      <c r="BK213" s="264"/>
      <c r="BL213" s="265"/>
    </row>
    <row r="214" spans="1:64" s="81" customFormat="1" ht="35.1" customHeight="1">
      <c r="A214" s="78">
        <f>A210+1</f>
        <v>76</v>
      </c>
      <c r="B214" s="255" t="s">
        <v>571</v>
      </c>
      <c r="C214" s="256"/>
      <c r="D214" s="257"/>
      <c r="E214" s="318"/>
      <c r="F214" s="262"/>
      <c r="G214" s="318"/>
      <c r="H214" s="262"/>
      <c r="I214" s="262"/>
      <c r="J214" s="262"/>
      <c r="K214" s="262"/>
      <c r="L214" s="263"/>
      <c r="M214" s="263"/>
      <c r="N214" s="263"/>
      <c r="O214" s="263"/>
      <c r="P214" s="263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263"/>
      <c r="AE214" s="263"/>
      <c r="AF214" s="263"/>
      <c r="AG214" s="263"/>
      <c r="AH214" s="263"/>
      <c r="AI214" s="263"/>
      <c r="AJ214" s="263"/>
      <c r="AK214" s="263"/>
      <c r="AL214" s="263"/>
      <c r="AM214" s="263"/>
      <c r="AN214" s="263"/>
      <c r="AO214" s="263"/>
      <c r="AP214" s="263"/>
      <c r="AQ214" s="263"/>
      <c r="AR214" s="263"/>
      <c r="AS214" s="263"/>
      <c r="AT214" s="263"/>
      <c r="AU214" s="263"/>
      <c r="AV214" s="263"/>
      <c r="AW214" s="263"/>
      <c r="AX214" s="263"/>
      <c r="AY214" s="263"/>
      <c r="AZ214" s="263"/>
      <c r="BA214" s="263"/>
      <c r="BB214" s="263"/>
      <c r="BC214" s="263"/>
      <c r="BD214" s="263"/>
      <c r="BE214" s="262"/>
      <c r="BF214" s="263"/>
      <c r="BG214" s="263"/>
      <c r="BH214" s="263"/>
      <c r="BI214" s="262"/>
      <c r="BJ214" s="262"/>
      <c r="BK214" s="264"/>
      <c r="BL214" s="265"/>
    </row>
    <row r="215" spans="1:64" s="81" customFormat="1" ht="35.1" customHeight="1">
      <c r="A215" s="78">
        <f>A214+1</f>
        <v>77</v>
      </c>
      <c r="B215" s="255" t="s">
        <v>572</v>
      </c>
      <c r="C215" s="256"/>
      <c r="D215" s="257"/>
      <c r="E215" s="318"/>
      <c r="F215" s="262"/>
      <c r="G215" s="318"/>
      <c r="H215" s="262"/>
      <c r="I215" s="262"/>
      <c r="J215" s="262"/>
      <c r="K215" s="262"/>
      <c r="L215" s="263"/>
      <c r="M215" s="263"/>
      <c r="N215" s="263"/>
      <c r="O215" s="263"/>
      <c r="P215" s="263"/>
      <c r="Q215" s="263"/>
      <c r="R215" s="263"/>
      <c r="S215" s="263"/>
      <c r="T215" s="263"/>
      <c r="U215" s="263"/>
      <c r="V215" s="263"/>
      <c r="W215" s="263"/>
      <c r="X215" s="263"/>
      <c r="Y215" s="263"/>
      <c r="Z215" s="263"/>
      <c r="AA215" s="263"/>
      <c r="AB215" s="263"/>
      <c r="AC215" s="263"/>
      <c r="AD215" s="263"/>
      <c r="AE215" s="263"/>
      <c r="AF215" s="263"/>
      <c r="AG215" s="263"/>
      <c r="AH215" s="263"/>
      <c r="AI215" s="263"/>
      <c r="AJ215" s="263"/>
      <c r="AK215" s="263"/>
      <c r="AL215" s="263"/>
      <c r="AM215" s="263"/>
      <c r="AN215" s="263"/>
      <c r="AO215" s="263"/>
      <c r="AP215" s="263"/>
      <c r="AQ215" s="263"/>
      <c r="AR215" s="263"/>
      <c r="AS215" s="263"/>
      <c r="AT215" s="263"/>
      <c r="AU215" s="263"/>
      <c r="AV215" s="263"/>
      <c r="AW215" s="263"/>
      <c r="AX215" s="263"/>
      <c r="AY215" s="263"/>
      <c r="AZ215" s="263"/>
      <c r="BA215" s="263"/>
      <c r="BB215" s="263"/>
      <c r="BC215" s="263"/>
      <c r="BD215" s="263"/>
      <c r="BE215" s="262"/>
      <c r="BF215" s="263"/>
      <c r="BG215" s="263"/>
      <c r="BH215" s="263"/>
      <c r="BI215" s="262"/>
      <c r="BJ215" s="262"/>
      <c r="BK215" s="264"/>
      <c r="BL215" s="265"/>
    </row>
    <row r="216" spans="1:64" s="81" customFormat="1" ht="35.1" customHeight="1">
      <c r="A216" s="78">
        <f>A215+1</f>
        <v>78</v>
      </c>
      <c r="B216" s="255" t="s">
        <v>573</v>
      </c>
      <c r="C216" s="256"/>
      <c r="D216" s="257"/>
      <c r="E216" s="318"/>
      <c r="F216" s="262"/>
      <c r="G216" s="318"/>
      <c r="H216" s="262"/>
      <c r="I216" s="262"/>
      <c r="J216" s="262"/>
      <c r="K216" s="262"/>
      <c r="L216" s="263"/>
      <c r="M216" s="263"/>
      <c r="N216" s="263"/>
      <c r="O216" s="263"/>
      <c r="P216" s="263"/>
      <c r="Q216" s="263"/>
      <c r="R216" s="263"/>
      <c r="S216" s="263"/>
      <c r="T216" s="263"/>
      <c r="U216" s="263"/>
      <c r="V216" s="263"/>
      <c r="W216" s="263"/>
      <c r="X216" s="263"/>
      <c r="Y216" s="263"/>
      <c r="Z216" s="263"/>
      <c r="AA216" s="263"/>
      <c r="AB216" s="263"/>
      <c r="AC216" s="263"/>
      <c r="AD216" s="263"/>
      <c r="AE216" s="263"/>
      <c r="AF216" s="263"/>
      <c r="AG216" s="263"/>
      <c r="AH216" s="263"/>
      <c r="AI216" s="263"/>
      <c r="AJ216" s="263"/>
      <c r="AK216" s="263"/>
      <c r="AL216" s="263"/>
      <c r="AM216" s="263"/>
      <c r="AN216" s="263"/>
      <c r="AO216" s="263"/>
      <c r="AP216" s="263"/>
      <c r="AQ216" s="263"/>
      <c r="AR216" s="263"/>
      <c r="AS216" s="263"/>
      <c r="AT216" s="263"/>
      <c r="AU216" s="263"/>
      <c r="AV216" s="263"/>
      <c r="AW216" s="263"/>
      <c r="AX216" s="263"/>
      <c r="AY216" s="263"/>
      <c r="AZ216" s="263"/>
      <c r="BA216" s="263"/>
      <c r="BB216" s="263"/>
      <c r="BC216" s="263"/>
      <c r="BD216" s="263"/>
      <c r="BE216" s="262"/>
      <c r="BF216" s="263"/>
      <c r="BG216" s="263"/>
      <c r="BH216" s="263"/>
      <c r="BI216" s="262"/>
      <c r="BJ216" s="262"/>
      <c r="BK216" s="264"/>
      <c r="BL216" s="265"/>
    </row>
    <row r="217" spans="1:64" s="81" customFormat="1" ht="35.1" customHeight="1">
      <c r="A217" s="78">
        <f>A216+1</f>
        <v>79</v>
      </c>
      <c r="B217" s="255" t="s">
        <v>574</v>
      </c>
      <c r="C217" s="256"/>
      <c r="D217" s="257"/>
      <c r="E217" s="318"/>
      <c r="F217" s="262"/>
      <c r="G217" s="318"/>
      <c r="H217" s="262"/>
      <c r="I217" s="262"/>
      <c r="J217" s="262"/>
      <c r="K217" s="262"/>
      <c r="L217" s="263"/>
      <c r="M217" s="263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  <c r="AE217" s="263"/>
      <c r="AF217" s="263"/>
      <c r="AG217" s="263"/>
      <c r="AH217" s="263"/>
      <c r="AI217" s="263"/>
      <c r="AJ217" s="263"/>
      <c r="AK217" s="263"/>
      <c r="AL217" s="263"/>
      <c r="AM217" s="263"/>
      <c r="AN217" s="263"/>
      <c r="AO217" s="263"/>
      <c r="AP217" s="263"/>
      <c r="AQ217" s="263"/>
      <c r="AR217" s="263"/>
      <c r="AS217" s="263"/>
      <c r="AT217" s="263"/>
      <c r="AU217" s="263"/>
      <c r="AV217" s="263"/>
      <c r="AW217" s="263"/>
      <c r="AX217" s="263"/>
      <c r="AY217" s="263"/>
      <c r="AZ217" s="263"/>
      <c r="BA217" s="263"/>
      <c r="BB217" s="263"/>
      <c r="BC217" s="263"/>
      <c r="BD217" s="263"/>
      <c r="BE217" s="262"/>
      <c r="BF217" s="263"/>
      <c r="BG217" s="263"/>
      <c r="BH217" s="263"/>
      <c r="BI217" s="262"/>
      <c r="BJ217" s="262"/>
      <c r="BK217" s="264"/>
      <c r="BL217" s="265"/>
    </row>
    <row r="218" spans="1:64" s="81" customFormat="1" ht="35.1" customHeight="1">
      <c r="A218" s="78"/>
      <c r="B218" s="268" t="s">
        <v>738</v>
      </c>
      <c r="C218" s="256"/>
      <c r="D218" s="257"/>
      <c r="E218" s="318"/>
      <c r="F218" s="262"/>
      <c r="G218" s="318"/>
      <c r="H218" s="262"/>
      <c r="I218" s="262"/>
      <c r="J218" s="262"/>
      <c r="K218" s="262"/>
      <c r="L218" s="263"/>
      <c r="M218" s="263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  <c r="AE218" s="263"/>
      <c r="AF218" s="263"/>
      <c r="AG218" s="263"/>
      <c r="AH218" s="263"/>
      <c r="AI218" s="263"/>
      <c r="AJ218" s="263"/>
      <c r="AK218" s="263"/>
      <c r="AL218" s="263"/>
      <c r="AM218" s="263"/>
      <c r="AN218" s="263"/>
      <c r="AO218" s="263"/>
      <c r="AP218" s="263"/>
      <c r="AQ218" s="263"/>
      <c r="AR218" s="263"/>
      <c r="AS218" s="263"/>
      <c r="AT218" s="263"/>
      <c r="AU218" s="263"/>
      <c r="AV218" s="263"/>
      <c r="AW218" s="263"/>
      <c r="AX218" s="263"/>
      <c r="AY218" s="263"/>
      <c r="AZ218" s="263"/>
      <c r="BA218" s="263"/>
      <c r="BB218" s="263"/>
      <c r="BC218" s="263"/>
      <c r="BD218" s="263"/>
      <c r="BE218" s="262"/>
      <c r="BF218" s="263"/>
      <c r="BG218" s="263"/>
      <c r="BH218" s="263"/>
      <c r="BI218" s="262"/>
      <c r="BJ218" s="262"/>
      <c r="BK218" s="264"/>
      <c r="BL218" s="265"/>
    </row>
    <row r="219" spans="1:64" s="81" customFormat="1" ht="35.1" customHeight="1">
      <c r="A219" s="78"/>
      <c r="B219" s="268" t="s">
        <v>738</v>
      </c>
      <c r="C219" s="256" t="s">
        <v>733</v>
      </c>
      <c r="D219" s="257" t="s">
        <v>734</v>
      </c>
      <c r="E219" s="318"/>
      <c r="F219" s="262"/>
      <c r="G219" s="318"/>
      <c r="H219" s="262"/>
      <c r="I219" s="262"/>
      <c r="J219" s="262"/>
      <c r="K219" s="262"/>
      <c r="L219" s="263"/>
      <c r="M219" s="263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  <c r="AE219" s="263"/>
      <c r="AF219" s="263"/>
      <c r="AG219" s="263"/>
      <c r="AH219" s="263"/>
      <c r="AI219" s="263"/>
      <c r="AJ219" s="263"/>
      <c r="AK219" s="263"/>
      <c r="AL219" s="263"/>
      <c r="AM219" s="263"/>
      <c r="AN219" s="263"/>
      <c r="AO219" s="263"/>
      <c r="AP219" s="263"/>
      <c r="AQ219" s="263"/>
      <c r="AR219" s="263"/>
      <c r="AS219" s="263"/>
      <c r="AT219" s="263"/>
      <c r="AU219" s="263"/>
      <c r="AV219" s="263"/>
      <c r="AW219" s="263"/>
      <c r="AX219" s="263"/>
      <c r="AY219" s="263"/>
      <c r="AZ219" s="263"/>
      <c r="BA219" s="263"/>
      <c r="BB219" s="263"/>
      <c r="BC219" s="263"/>
      <c r="BD219" s="263"/>
      <c r="BE219" s="262"/>
      <c r="BF219" s="263"/>
      <c r="BG219" s="263"/>
      <c r="BH219" s="263"/>
      <c r="BI219" s="262"/>
      <c r="BJ219" s="262"/>
      <c r="BK219" s="264"/>
      <c r="BL219" s="265"/>
    </row>
    <row r="220" spans="1:64" s="81" customFormat="1" ht="35.1" customHeight="1">
      <c r="A220" s="78"/>
      <c r="B220" s="268" t="s">
        <v>739</v>
      </c>
      <c r="C220" s="256"/>
      <c r="D220" s="257"/>
      <c r="E220" s="318"/>
      <c r="F220" s="262"/>
      <c r="G220" s="318"/>
      <c r="H220" s="262"/>
      <c r="I220" s="262"/>
      <c r="J220" s="262"/>
      <c r="K220" s="262"/>
      <c r="L220" s="263"/>
      <c r="M220" s="263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  <c r="AE220" s="263"/>
      <c r="AF220" s="263"/>
      <c r="AG220" s="263"/>
      <c r="AH220" s="263"/>
      <c r="AI220" s="263"/>
      <c r="AJ220" s="263"/>
      <c r="AK220" s="263"/>
      <c r="AL220" s="263"/>
      <c r="AM220" s="263"/>
      <c r="AN220" s="263"/>
      <c r="AO220" s="263"/>
      <c r="AP220" s="263"/>
      <c r="AQ220" s="263"/>
      <c r="AR220" s="263"/>
      <c r="AS220" s="263"/>
      <c r="AT220" s="263"/>
      <c r="AU220" s="263"/>
      <c r="AV220" s="263"/>
      <c r="AW220" s="263"/>
      <c r="AX220" s="263"/>
      <c r="AY220" s="263"/>
      <c r="AZ220" s="263"/>
      <c r="BA220" s="263"/>
      <c r="BB220" s="263"/>
      <c r="BC220" s="263"/>
      <c r="BD220" s="263"/>
      <c r="BE220" s="262"/>
      <c r="BF220" s="263"/>
      <c r="BG220" s="263"/>
      <c r="BH220" s="263"/>
      <c r="BI220" s="262"/>
      <c r="BJ220" s="262"/>
      <c r="BK220" s="264"/>
      <c r="BL220" s="265"/>
    </row>
    <row r="221" spans="1:64" s="81" customFormat="1" ht="35.1" customHeight="1">
      <c r="A221" s="78"/>
      <c r="B221" s="268" t="s">
        <v>740</v>
      </c>
      <c r="C221" s="256"/>
      <c r="D221" s="257"/>
      <c r="E221" s="318"/>
      <c r="F221" s="262"/>
      <c r="G221" s="318"/>
      <c r="H221" s="262"/>
      <c r="I221" s="262"/>
      <c r="J221" s="262"/>
      <c r="K221" s="262"/>
      <c r="L221" s="263"/>
      <c r="M221" s="263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  <c r="AE221" s="263"/>
      <c r="AF221" s="263"/>
      <c r="AG221" s="263"/>
      <c r="AH221" s="263"/>
      <c r="AI221" s="263"/>
      <c r="AJ221" s="263"/>
      <c r="AK221" s="263"/>
      <c r="AL221" s="263"/>
      <c r="AM221" s="263"/>
      <c r="AN221" s="263"/>
      <c r="AO221" s="263"/>
      <c r="AP221" s="263"/>
      <c r="AQ221" s="263"/>
      <c r="AR221" s="263"/>
      <c r="AS221" s="263"/>
      <c r="AT221" s="263"/>
      <c r="AU221" s="263"/>
      <c r="AV221" s="263"/>
      <c r="AW221" s="263"/>
      <c r="AX221" s="263"/>
      <c r="AY221" s="263"/>
      <c r="AZ221" s="263"/>
      <c r="BA221" s="263"/>
      <c r="BB221" s="263"/>
      <c r="BC221" s="263"/>
      <c r="BD221" s="263"/>
      <c r="BE221" s="262"/>
      <c r="BF221" s="263"/>
      <c r="BG221" s="263"/>
      <c r="BH221" s="263"/>
      <c r="BI221" s="262"/>
      <c r="BJ221" s="262"/>
      <c r="BK221" s="264"/>
      <c r="BL221" s="265"/>
    </row>
    <row r="222" spans="1:64" s="81" customFormat="1" ht="35.1" customHeight="1">
      <c r="A222" s="78"/>
      <c r="B222" s="268" t="s">
        <v>740</v>
      </c>
      <c r="C222" s="256" t="s">
        <v>733</v>
      </c>
      <c r="D222" s="257" t="s">
        <v>735</v>
      </c>
      <c r="E222" s="318"/>
      <c r="F222" s="262"/>
      <c r="G222" s="318"/>
      <c r="H222" s="262"/>
      <c r="I222" s="262"/>
      <c r="J222" s="262"/>
      <c r="K222" s="262"/>
      <c r="L222" s="263"/>
      <c r="M222" s="263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  <c r="AE222" s="263"/>
      <c r="AF222" s="263"/>
      <c r="AG222" s="263"/>
      <c r="AH222" s="263"/>
      <c r="AI222" s="263"/>
      <c r="AJ222" s="263"/>
      <c r="AK222" s="263"/>
      <c r="AL222" s="263"/>
      <c r="AM222" s="263"/>
      <c r="AN222" s="263"/>
      <c r="AO222" s="263"/>
      <c r="AP222" s="263"/>
      <c r="AQ222" s="263"/>
      <c r="AR222" s="263"/>
      <c r="AS222" s="263"/>
      <c r="AT222" s="263"/>
      <c r="AU222" s="263"/>
      <c r="AV222" s="263"/>
      <c r="AW222" s="263"/>
      <c r="AX222" s="263"/>
      <c r="AY222" s="263"/>
      <c r="AZ222" s="263"/>
      <c r="BA222" s="263"/>
      <c r="BB222" s="263"/>
      <c r="BC222" s="263"/>
      <c r="BD222" s="263"/>
      <c r="BE222" s="262"/>
      <c r="BF222" s="263"/>
      <c r="BG222" s="263"/>
      <c r="BH222" s="263"/>
      <c r="BI222" s="262"/>
      <c r="BJ222" s="262"/>
      <c r="BK222" s="264"/>
      <c r="BL222" s="265"/>
    </row>
    <row r="223" spans="1:64" s="81" customFormat="1" ht="35.1" customHeight="1">
      <c r="A223" s="78"/>
      <c r="B223" s="268" t="str">
        <f>D222</f>
        <v>해리#5</v>
      </c>
      <c r="C223" s="256" t="s">
        <v>733</v>
      </c>
      <c r="D223" s="257" t="s">
        <v>736</v>
      </c>
      <c r="E223" s="318"/>
      <c r="F223" s="262"/>
      <c r="G223" s="318"/>
      <c r="H223" s="262"/>
      <c r="I223" s="262"/>
      <c r="J223" s="262"/>
      <c r="K223" s="262"/>
      <c r="L223" s="263"/>
      <c r="M223" s="263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  <c r="AE223" s="263"/>
      <c r="AF223" s="263"/>
      <c r="AG223" s="263"/>
      <c r="AH223" s="263"/>
      <c r="AI223" s="263"/>
      <c r="AJ223" s="263"/>
      <c r="AK223" s="263"/>
      <c r="AL223" s="263"/>
      <c r="AM223" s="263"/>
      <c r="AN223" s="263"/>
      <c r="AO223" s="263"/>
      <c r="AP223" s="263"/>
      <c r="AQ223" s="263"/>
      <c r="AR223" s="263"/>
      <c r="AS223" s="263"/>
      <c r="AT223" s="263"/>
      <c r="AU223" s="263"/>
      <c r="AV223" s="263"/>
      <c r="AW223" s="263"/>
      <c r="AX223" s="263"/>
      <c r="AY223" s="263"/>
      <c r="AZ223" s="263"/>
      <c r="BA223" s="263"/>
      <c r="BB223" s="263"/>
      <c r="BC223" s="263"/>
      <c r="BD223" s="263"/>
      <c r="BE223" s="262"/>
      <c r="BF223" s="263"/>
      <c r="BG223" s="263"/>
      <c r="BH223" s="263"/>
      <c r="BI223" s="262"/>
      <c r="BJ223" s="262"/>
      <c r="BK223" s="264"/>
      <c r="BL223" s="265"/>
    </row>
    <row r="224" spans="1:64" s="81" customFormat="1" ht="35.1" customHeight="1">
      <c r="A224" s="78"/>
      <c r="B224" s="268" t="str">
        <f>B223</f>
        <v>해리#5</v>
      </c>
      <c r="C224" s="256" t="s">
        <v>733</v>
      </c>
      <c r="D224" s="257" t="s">
        <v>737</v>
      </c>
      <c r="E224" s="318"/>
      <c r="F224" s="262"/>
      <c r="G224" s="318"/>
      <c r="H224" s="262"/>
      <c r="I224" s="262"/>
      <c r="J224" s="262"/>
      <c r="K224" s="262"/>
      <c r="L224" s="263"/>
      <c r="M224" s="263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  <c r="AE224" s="263"/>
      <c r="AF224" s="263"/>
      <c r="AG224" s="263"/>
      <c r="AH224" s="263"/>
      <c r="AI224" s="263"/>
      <c r="AJ224" s="263"/>
      <c r="AK224" s="263"/>
      <c r="AL224" s="263"/>
      <c r="AM224" s="263"/>
      <c r="AN224" s="263"/>
      <c r="AO224" s="263"/>
      <c r="AP224" s="263"/>
      <c r="AQ224" s="263"/>
      <c r="AR224" s="263"/>
      <c r="AS224" s="263"/>
      <c r="AT224" s="263"/>
      <c r="AU224" s="263"/>
      <c r="AV224" s="263"/>
      <c r="AW224" s="263"/>
      <c r="AX224" s="263"/>
      <c r="AY224" s="263"/>
      <c r="AZ224" s="263"/>
      <c r="BA224" s="263"/>
      <c r="BB224" s="263"/>
      <c r="BC224" s="263"/>
      <c r="BD224" s="263"/>
      <c r="BE224" s="262"/>
      <c r="BF224" s="263"/>
      <c r="BG224" s="263"/>
      <c r="BH224" s="263"/>
      <c r="BI224" s="262"/>
      <c r="BJ224" s="262"/>
      <c r="BK224" s="264"/>
      <c r="BL224" s="265"/>
    </row>
    <row r="225" spans="1:64" s="81" customFormat="1" ht="35.1" customHeight="1">
      <c r="A225" s="261">
        <f>A217+1</f>
        <v>80</v>
      </c>
      <c r="B225" s="255" t="s">
        <v>575</v>
      </c>
      <c r="C225" s="256"/>
      <c r="D225" s="257"/>
      <c r="E225" s="318"/>
      <c r="F225" s="262"/>
      <c r="G225" s="318"/>
      <c r="H225" s="262"/>
      <c r="I225" s="262"/>
      <c r="J225" s="262"/>
      <c r="K225" s="262"/>
      <c r="L225" s="263"/>
      <c r="M225" s="263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  <c r="AE225" s="263"/>
      <c r="AF225" s="263"/>
      <c r="AG225" s="263"/>
      <c r="AH225" s="263"/>
      <c r="AI225" s="263"/>
      <c r="AJ225" s="263"/>
      <c r="AK225" s="263"/>
      <c r="AL225" s="263"/>
      <c r="AM225" s="263"/>
      <c r="AN225" s="263"/>
      <c r="AO225" s="263"/>
      <c r="AP225" s="263"/>
      <c r="AQ225" s="263"/>
      <c r="AR225" s="263"/>
      <c r="AS225" s="263"/>
      <c r="AT225" s="263"/>
      <c r="AU225" s="263"/>
      <c r="AV225" s="263"/>
      <c r="AW225" s="263"/>
      <c r="AX225" s="263"/>
      <c r="AY225" s="263"/>
      <c r="AZ225" s="263"/>
      <c r="BA225" s="263"/>
      <c r="BB225" s="263"/>
      <c r="BC225" s="263"/>
      <c r="BD225" s="263"/>
      <c r="BE225" s="262"/>
      <c r="BF225" s="263"/>
      <c r="BG225" s="263"/>
      <c r="BH225" s="263"/>
      <c r="BI225" s="262"/>
      <c r="BJ225" s="262"/>
      <c r="BK225" s="264"/>
      <c r="BL225" s="265"/>
    </row>
    <row r="226" spans="1:64" s="81" customFormat="1" ht="35.1" customHeight="1">
      <c r="A226" s="261"/>
      <c r="B226" s="268" t="s">
        <v>1022</v>
      </c>
      <c r="C226" s="256"/>
      <c r="D226" s="257"/>
      <c r="E226" s="318"/>
      <c r="F226" s="262"/>
      <c r="G226" s="318"/>
      <c r="H226" s="262"/>
      <c r="I226" s="262"/>
      <c r="J226" s="262"/>
      <c r="K226" s="262"/>
      <c r="L226" s="263"/>
      <c r="M226" s="263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  <c r="AE226" s="263"/>
      <c r="AF226" s="263"/>
      <c r="AG226" s="263"/>
      <c r="AH226" s="263"/>
      <c r="AI226" s="263"/>
      <c r="AJ226" s="263"/>
      <c r="AK226" s="263"/>
      <c r="AL226" s="263"/>
      <c r="AM226" s="263"/>
      <c r="AN226" s="263"/>
      <c r="AO226" s="263"/>
      <c r="AP226" s="263"/>
      <c r="AQ226" s="263"/>
      <c r="AR226" s="263"/>
      <c r="AS226" s="263"/>
      <c r="AT226" s="263"/>
      <c r="AU226" s="263"/>
      <c r="AV226" s="263"/>
      <c r="AW226" s="263"/>
      <c r="AX226" s="263"/>
      <c r="AY226" s="263"/>
      <c r="AZ226" s="263"/>
      <c r="BA226" s="263"/>
      <c r="BB226" s="263"/>
      <c r="BC226" s="263"/>
      <c r="BD226" s="263"/>
      <c r="BE226" s="262"/>
      <c r="BF226" s="263"/>
      <c r="BG226" s="263"/>
      <c r="BH226" s="263"/>
      <c r="BI226" s="262"/>
      <c r="BJ226" s="262"/>
      <c r="BK226" s="264"/>
      <c r="BL226" s="265"/>
    </row>
    <row r="227" spans="1:64" s="81" customFormat="1" ht="35.1" customHeight="1">
      <c r="A227" s="261"/>
      <c r="B227" s="268" t="str">
        <f>B226</f>
        <v>입구(폴, 함체 신설)</v>
      </c>
      <c r="C227" s="256" t="s">
        <v>587</v>
      </c>
      <c r="D227" s="257" t="s">
        <v>1023</v>
      </c>
      <c r="E227" s="318"/>
      <c r="F227" s="262"/>
      <c r="G227" s="318"/>
      <c r="H227" s="262"/>
      <c r="I227" s="262"/>
      <c r="J227" s="262"/>
      <c r="K227" s="262"/>
      <c r="L227" s="263"/>
      <c r="M227" s="263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  <c r="AE227" s="263"/>
      <c r="AF227" s="263"/>
      <c r="AG227" s="263"/>
      <c r="AH227" s="263"/>
      <c r="AI227" s="263"/>
      <c r="AJ227" s="263"/>
      <c r="AK227" s="263"/>
      <c r="AL227" s="263"/>
      <c r="AM227" s="263"/>
      <c r="AN227" s="263"/>
      <c r="AO227" s="263"/>
      <c r="AP227" s="263"/>
      <c r="AQ227" s="263"/>
      <c r="AR227" s="263"/>
      <c r="AS227" s="263"/>
      <c r="AT227" s="263"/>
      <c r="AU227" s="263"/>
      <c r="AV227" s="263"/>
      <c r="AW227" s="263"/>
      <c r="AX227" s="263"/>
      <c r="AY227" s="263"/>
      <c r="AZ227" s="263"/>
      <c r="BA227" s="263"/>
      <c r="BB227" s="263"/>
      <c r="BC227" s="263"/>
      <c r="BD227" s="263"/>
      <c r="BE227" s="262"/>
      <c r="BF227" s="263"/>
      <c r="BG227" s="263"/>
      <c r="BH227" s="263"/>
      <c r="BI227" s="262"/>
      <c r="BJ227" s="262"/>
      <c r="BK227" s="264"/>
      <c r="BL227" s="265"/>
    </row>
    <row r="228" spans="1:64" s="81" customFormat="1" ht="35.1" customHeight="1">
      <c r="A228" s="261">
        <f>A225+1</f>
        <v>81</v>
      </c>
      <c r="B228" s="255" t="s">
        <v>576</v>
      </c>
      <c r="C228" s="256"/>
      <c r="D228" s="257" t="s">
        <v>1024</v>
      </c>
      <c r="E228" s="318"/>
      <c r="F228" s="262"/>
      <c r="G228" s="318"/>
      <c r="H228" s="262"/>
      <c r="I228" s="262"/>
      <c r="J228" s="262"/>
      <c r="K228" s="262"/>
      <c r="L228" s="263"/>
      <c r="M228" s="263"/>
      <c r="N228" s="263"/>
      <c r="O228" s="263"/>
      <c r="P228" s="263"/>
      <c r="Q228" s="263"/>
      <c r="R228" s="263"/>
      <c r="S228" s="263"/>
      <c r="T228" s="263"/>
      <c r="U228" s="263"/>
      <c r="V228" s="263"/>
      <c r="W228" s="263"/>
      <c r="X228" s="263"/>
      <c r="Y228" s="263"/>
      <c r="Z228" s="263"/>
      <c r="AA228" s="263"/>
      <c r="AB228" s="263"/>
      <c r="AC228" s="263"/>
      <c r="AD228" s="263"/>
      <c r="AE228" s="263"/>
      <c r="AF228" s="263"/>
      <c r="AG228" s="263"/>
      <c r="AH228" s="263"/>
      <c r="AI228" s="263"/>
      <c r="AJ228" s="263"/>
      <c r="AK228" s="263"/>
      <c r="AL228" s="263"/>
      <c r="AM228" s="263"/>
      <c r="AN228" s="263"/>
      <c r="AO228" s="263"/>
      <c r="AP228" s="263"/>
      <c r="AQ228" s="263"/>
      <c r="AR228" s="263"/>
      <c r="AS228" s="263"/>
      <c r="AT228" s="263"/>
      <c r="AU228" s="263"/>
      <c r="AV228" s="263"/>
      <c r="AW228" s="263"/>
      <c r="AX228" s="263"/>
      <c r="AY228" s="263"/>
      <c r="AZ228" s="263"/>
      <c r="BA228" s="263"/>
      <c r="BB228" s="263"/>
      <c r="BC228" s="263"/>
      <c r="BD228" s="263"/>
      <c r="BE228" s="262"/>
      <c r="BF228" s="263"/>
      <c r="BG228" s="263"/>
      <c r="BH228" s="263"/>
      <c r="BI228" s="262"/>
      <c r="BJ228" s="262"/>
      <c r="BK228" s="264"/>
      <c r="BL228" s="265"/>
    </row>
    <row r="229" spans="1:64" s="81" customFormat="1" ht="35.1" customHeight="1">
      <c r="A229" s="261"/>
      <c r="B229" s="268" t="str">
        <f>D228</f>
        <v xml:space="preserve">루프 </v>
      </c>
      <c r="C229" s="256" t="s">
        <v>587</v>
      </c>
      <c r="D229" s="257" t="s">
        <v>1025</v>
      </c>
      <c r="E229" s="318"/>
      <c r="F229" s="262"/>
      <c r="G229" s="318"/>
      <c r="H229" s="262"/>
      <c r="I229" s="262"/>
      <c r="J229" s="262"/>
      <c r="K229" s="262"/>
      <c r="L229" s="263"/>
      <c r="M229" s="263"/>
      <c r="N229" s="263"/>
      <c r="O229" s="263"/>
      <c r="P229" s="263"/>
      <c r="Q229" s="263"/>
      <c r="R229" s="263"/>
      <c r="S229" s="263"/>
      <c r="T229" s="263"/>
      <c r="U229" s="263"/>
      <c r="V229" s="263"/>
      <c r="W229" s="263"/>
      <c r="X229" s="263"/>
      <c r="Y229" s="263"/>
      <c r="Z229" s="263"/>
      <c r="AA229" s="263"/>
      <c r="AB229" s="263"/>
      <c r="AC229" s="263"/>
      <c r="AD229" s="263"/>
      <c r="AE229" s="263"/>
      <c r="AF229" s="263"/>
      <c r="AG229" s="263"/>
      <c r="AH229" s="263"/>
      <c r="AI229" s="263"/>
      <c r="AJ229" s="263"/>
      <c r="AK229" s="263"/>
      <c r="AL229" s="263"/>
      <c r="AM229" s="263"/>
      <c r="AN229" s="263"/>
      <c r="AO229" s="263"/>
      <c r="AP229" s="263"/>
      <c r="AQ229" s="263"/>
      <c r="AR229" s="263"/>
      <c r="AS229" s="263"/>
      <c r="AT229" s="263"/>
      <c r="AU229" s="263"/>
      <c r="AV229" s="263"/>
      <c r="AW229" s="263"/>
      <c r="AX229" s="263"/>
      <c r="AY229" s="263"/>
      <c r="AZ229" s="263"/>
      <c r="BA229" s="263"/>
      <c r="BB229" s="263"/>
      <c r="BC229" s="263"/>
      <c r="BD229" s="263"/>
      <c r="BE229" s="262"/>
      <c r="BF229" s="263"/>
      <c r="BG229" s="263"/>
      <c r="BH229" s="263"/>
      <c r="BI229" s="262"/>
      <c r="BJ229" s="262"/>
      <c r="BK229" s="264"/>
      <c r="BL229" s="265"/>
    </row>
    <row r="230" spans="1:64" s="81" customFormat="1" ht="35.1" customHeight="1">
      <c r="A230" s="261">
        <f>A228+1</f>
        <v>82</v>
      </c>
      <c r="B230" s="255" t="s">
        <v>577</v>
      </c>
      <c r="C230" s="256"/>
      <c r="D230" s="257"/>
      <c r="E230" s="318"/>
      <c r="F230" s="262"/>
      <c r="G230" s="318"/>
      <c r="H230" s="262"/>
      <c r="I230" s="262"/>
      <c r="J230" s="262"/>
      <c r="K230" s="262"/>
      <c r="L230" s="263"/>
      <c r="M230" s="263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263"/>
      <c r="AE230" s="263"/>
      <c r="AF230" s="263"/>
      <c r="AG230" s="263"/>
      <c r="AH230" s="263"/>
      <c r="AI230" s="263"/>
      <c r="AJ230" s="263"/>
      <c r="AK230" s="263"/>
      <c r="AL230" s="263"/>
      <c r="AM230" s="263"/>
      <c r="AN230" s="263"/>
      <c r="AO230" s="263"/>
      <c r="AP230" s="263"/>
      <c r="AQ230" s="263"/>
      <c r="AR230" s="263"/>
      <c r="AS230" s="263"/>
      <c r="AT230" s="263"/>
      <c r="AU230" s="263"/>
      <c r="AV230" s="263"/>
      <c r="AW230" s="263"/>
      <c r="AX230" s="263"/>
      <c r="AY230" s="263"/>
      <c r="AZ230" s="263"/>
      <c r="BA230" s="263"/>
      <c r="BB230" s="263"/>
      <c r="BC230" s="263"/>
      <c r="BD230" s="263"/>
      <c r="BE230" s="262"/>
      <c r="BF230" s="263"/>
      <c r="BG230" s="263"/>
      <c r="BH230" s="263"/>
      <c r="BI230" s="262"/>
      <c r="BJ230" s="262"/>
      <c r="BK230" s="264"/>
      <c r="BL230" s="265"/>
    </row>
    <row r="231" spans="1:64" s="81" customFormat="1" ht="35.1" customHeight="1">
      <c r="A231" s="261">
        <f>A230+1</f>
        <v>83</v>
      </c>
      <c r="B231" s="255" t="s">
        <v>1026</v>
      </c>
      <c r="C231" s="256"/>
      <c r="D231" s="257"/>
      <c r="E231" s="318"/>
      <c r="F231" s="262"/>
      <c r="G231" s="318"/>
      <c r="H231" s="262"/>
      <c r="I231" s="262"/>
      <c r="J231" s="262"/>
      <c r="K231" s="262"/>
      <c r="L231" s="263"/>
      <c r="M231" s="263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263"/>
      <c r="AE231" s="263"/>
      <c r="AF231" s="263"/>
      <c r="AG231" s="263"/>
      <c r="AH231" s="263"/>
      <c r="AI231" s="263"/>
      <c r="AJ231" s="263"/>
      <c r="AK231" s="263"/>
      <c r="AL231" s="263"/>
      <c r="AM231" s="263"/>
      <c r="AN231" s="263"/>
      <c r="AO231" s="263"/>
      <c r="AP231" s="263"/>
      <c r="AQ231" s="263"/>
      <c r="AR231" s="263"/>
      <c r="AS231" s="263"/>
      <c r="AT231" s="263"/>
      <c r="AU231" s="263"/>
      <c r="AV231" s="263"/>
      <c r="AW231" s="263"/>
      <c r="AX231" s="263"/>
      <c r="AY231" s="263"/>
      <c r="AZ231" s="263"/>
      <c r="BA231" s="263"/>
      <c r="BB231" s="263"/>
      <c r="BC231" s="263"/>
      <c r="BD231" s="263"/>
      <c r="BE231" s="262"/>
      <c r="BF231" s="263"/>
      <c r="BG231" s="263"/>
      <c r="BH231" s="263"/>
      <c r="BI231" s="262"/>
      <c r="BJ231" s="262"/>
      <c r="BK231" s="264"/>
      <c r="BL231" s="265"/>
    </row>
    <row r="232" spans="1:64" s="81" customFormat="1" ht="35.1" customHeight="1">
      <c r="A232" s="261">
        <f>A231+1</f>
        <v>84</v>
      </c>
      <c r="B232" s="255" t="s">
        <v>1027</v>
      </c>
      <c r="C232" s="256"/>
      <c r="D232" s="257"/>
      <c r="E232" s="318"/>
      <c r="F232" s="262"/>
      <c r="G232" s="318"/>
      <c r="H232" s="262"/>
      <c r="I232" s="262"/>
      <c r="J232" s="262"/>
      <c r="K232" s="262"/>
      <c r="L232" s="263"/>
      <c r="M232" s="263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263"/>
      <c r="AE232" s="263"/>
      <c r="AF232" s="263"/>
      <c r="AG232" s="263"/>
      <c r="AH232" s="263"/>
      <c r="AI232" s="263"/>
      <c r="AJ232" s="263"/>
      <c r="AK232" s="263"/>
      <c r="AL232" s="263"/>
      <c r="AM232" s="263"/>
      <c r="AN232" s="263"/>
      <c r="AO232" s="263"/>
      <c r="AP232" s="263"/>
      <c r="AQ232" s="263"/>
      <c r="AR232" s="263"/>
      <c r="AS232" s="263"/>
      <c r="AT232" s="263"/>
      <c r="AU232" s="263"/>
      <c r="AV232" s="263"/>
      <c r="AW232" s="263"/>
      <c r="AX232" s="263"/>
      <c r="AY232" s="263"/>
      <c r="AZ232" s="263"/>
      <c r="BA232" s="263"/>
      <c r="BB232" s="263"/>
      <c r="BC232" s="263"/>
      <c r="BD232" s="263"/>
      <c r="BE232" s="262"/>
      <c r="BF232" s="263"/>
      <c r="BG232" s="263"/>
      <c r="BH232" s="263"/>
      <c r="BI232" s="262"/>
      <c r="BJ232" s="262"/>
      <c r="BK232" s="264"/>
      <c r="BL232" s="265"/>
    </row>
    <row r="233" spans="1:64" s="81" customFormat="1" ht="35.1" customHeight="1">
      <c r="A233" s="261">
        <f>A232+1</f>
        <v>85</v>
      </c>
      <c r="B233" s="255" t="s">
        <v>1017</v>
      </c>
      <c r="C233" s="256"/>
      <c r="D233" s="257" t="s">
        <v>1018</v>
      </c>
      <c r="E233" s="318"/>
      <c r="F233" s="262"/>
      <c r="G233" s="318"/>
      <c r="H233" s="262"/>
      <c r="I233" s="262"/>
      <c r="J233" s="262"/>
      <c r="K233" s="262"/>
      <c r="L233" s="263"/>
      <c r="M233" s="263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263"/>
      <c r="AE233" s="263"/>
      <c r="AF233" s="263"/>
      <c r="AG233" s="263"/>
      <c r="AH233" s="263"/>
      <c r="AI233" s="263"/>
      <c r="AJ233" s="263"/>
      <c r="AK233" s="263"/>
      <c r="AL233" s="263"/>
      <c r="AM233" s="263"/>
      <c r="AN233" s="263"/>
      <c r="AO233" s="263"/>
      <c r="AP233" s="263"/>
      <c r="AQ233" s="263"/>
      <c r="AR233" s="263"/>
      <c r="AS233" s="263"/>
      <c r="AT233" s="263"/>
      <c r="AU233" s="263"/>
      <c r="AV233" s="263"/>
      <c r="AW233" s="263"/>
      <c r="AX233" s="263"/>
      <c r="AY233" s="263"/>
      <c r="AZ233" s="263"/>
      <c r="BA233" s="263"/>
      <c r="BB233" s="263"/>
      <c r="BC233" s="263"/>
      <c r="BD233" s="263"/>
      <c r="BE233" s="262"/>
      <c r="BF233" s="263"/>
      <c r="BG233" s="263"/>
      <c r="BH233" s="263"/>
      <c r="BI233" s="262"/>
      <c r="BJ233" s="262"/>
      <c r="BK233" s="264"/>
      <c r="BL233" s="265"/>
    </row>
    <row r="234" spans="1:64" s="407" customFormat="1" ht="35.1" customHeight="1">
      <c r="A234" s="490" t="s">
        <v>103</v>
      </c>
      <c r="B234" s="491"/>
      <c r="C234" s="404"/>
      <c r="D234" s="405"/>
      <c r="E234" s="406">
        <f>SUM(E5:E233)</f>
        <v>0</v>
      </c>
      <c r="F234" s="406">
        <f>SUM(F5:F233)</f>
        <v>0</v>
      </c>
      <c r="G234" s="406">
        <f t="shared" ref="G234:BL234" si="1">SUM(G5:G233)</f>
        <v>0</v>
      </c>
      <c r="H234" s="406">
        <f t="shared" si="1"/>
        <v>0</v>
      </c>
      <c r="I234" s="406">
        <f t="shared" si="1"/>
        <v>0</v>
      </c>
      <c r="J234" s="406">
        <f t="shared" si="1"/>
        <v>0</v>
      </c>
      <c r="K234" s="406">
        <f t="shared" si="1"/>
        <v>0</v>
      </c>
      <c r="L234" s="406">
        <f t="shared" si="1"/>
        <v>0</v>
      </c>
      <c r="M234" s="406">
        <f t="shared" si="1"/>
        <v>0</v>
      </c>
      <c r="N234" s="406">
        <f t="shared" si="1"/>
        <v>0</v>
      </c>
      <c r="O234" s="406">
        <f t="shared" si="1"/>
        <v>0</v>
      </c>
      <c r="P234" s="406">
        <f t="shared" si="1"/>
        <v>0</v>
      </c>
      <c r="Q234" s="406">
        <f t="shared" si="1"/>
        <v>0</v>
      </c>
      <c r="R234" s="406">
        <f t="shared" si="1"/>
        <v>0</v>
      </c>
      <c r="S234" s="406">
        <f t="shared" si="1"/>
        <v>0</v>
      </c>
      <c r="T234" s="406">
        <f t="shared" si="1"/>
        <v>0</v>
      </c>
      <c r="U234" s="406">
        <f t="shared" si="1"/>
        <v>0</v>
      </c>
      <c r="V234" s="406">
        <f t="shared" si="1"/>
        <v>0</v>
      </c>
      <c r="W234" s="406">
        <f t="shared" si="1"/>
        <v>0</v>
      </c>
      <c r="X234" s="406">
        <f t="shared" si="1"/>
        <v>0</v>
      </c>
      <c r="Y234" s="406">
        <f t="shared" si="1"/>
        <v>0</v>
      </c>
      <c r="Z234" s="406">
        <f t="shared" si="1"/>
        <v>0</v>
      </c>
      <c r="AA234" s="406">
        <f t="shared" si="1"/>
        <v>0</v>
      </c>
      <c r="AB234" s="406">
        <f t="shared" si="1"/>
        <v>0</v>
      </c>
      <c r="AC234" s="406">
        <f t="shared" si="1"/>
        <v>0</v>
      </c>
      <c r="AD234" s="406">
        <f t="shared" si="1"/>
        <v>0</v>
      </c>
      <c r="AE234" s="406">
        <f t="shared" si="1"/>
        <v>0</v>
      </c>
      <c r="AF234" s="406">
        <f t="shared" si="1"/>
        <v>0</v>
      </c>
      <c r="AG234" s="406">
        <f t="shared" si="1"/>
        <v>0</v>
      </c>
      <c r="AH234" s="406">
        <f t="shared" si="1"/>
        <v>0</v>
      </c>
      <c r="AI234" s="406">
        <f t="shared" si="1"/>
        <v>0</v>
      </c>
      <c r="AJ234" s="406">
        <f t="shared" si="1"/>
        <v>0</v>
      </c>
      <c r="AK234" s="406">
        <f t="shared" si="1"/>
        <v>0</v>
      </c>
      <c r="AL234" s="406">
        <f t="shared" si="1"/>
        <v>0</v>
      </c>
      <c r="AM234" s="406">
        <f t="shared" si="1"/>
        <v>0</v>
      </c>
      <c r="AN234" s="406">
        <f t="shared" si="1"/>
        <v>0</v>
      </c>
      <c r="AO234" s="406">
        <f t="shared" si="1"/>
        <v>0</v>
      </c>
      <c r="AP234" s="406">
        <f t="shared" si="1"/>
        <v>0</v>
      </c>
      <c r="AQ234" s="406">
        <f t="shared" si="1"/>
        <v>0</v>
      </c>
      <c r="AR234" s="406">
        <f t="shared" si="1"/>
        <v>0</v>
      </c>
      <c r="AS234" s="406">
        <f t="shared" si="1"/>
        <v>0</v>
      </c>
      <c r="AT234" s="406">
        <f t="shared" si="1"/>
        <v>0</v>
      </c>
      <c r="AU234" s="406">
        <f t="shared" si="1"/>
        <v>0</v>
      </c>
      <c r="AV234" s="406">
        <f t="shared" si="1"/>
        <v>0</v>
      </c>
      <c r="AW234" s="406">
        <f t="shared" si="1"/>
        <v>0</v>
      </c>
      <c r="AX234" s="406">
        <f t="shared" si="1"/>
        <v>0</v>
      </c>
      <c r="AY234" s="406">
        <f t="shared" si="1"/>
        <v>0</v>
      </c>
      <c r="AZ234" s="406">
        <f t="shared" si="1"/>
        <v>0</v>
      </c>
      <c r="BA234" s="406">
        <f t="shared" si="1"/>
        <v>0</v>
      </c>
      <c r="BB234" s="406">
        <f t="shared" si="1"/>
        <v>0</v>
      </c>
      <c r="BC234" s="406">
        <f t="shared" si="1"/>
        <v>0</v>
      </c>
      <c r="BD234" s="406">
        <f t="shared" si="1"/>
        <v>0</v>
      </c>
      <c r="BE234" s="406">
        <f t="shared" si="1"/>
        <v>0</v>
      </c>
      <c r="BF234" s="406">
        <f t="shared" si="1"/>
        <v>0</v>
      </c>
      <c r="BG234" s="406">
        <f t="shared" si="1"/>
        <v>0</v>
      </c>
      <c r="BH234" s="406">
        <f t="shared" si="1"/>
        <v>0</v>
      </c>
      <c r="BI234" s="406">
        <f t="shared" si="1"/>
        <v>0</v>
      </c>
      <c r="BJ234" s="406">
        <f t="shared" si="1"/>
        <v>0</v>
      </c>
      <c r="BK234" s="406">
        <f t="shared" si="1"/>
        <v>0</v>
      </c>
      <c r="BL234" s="406">
        <f t="shared" si="1"/>
        <v>0</v>
      </c>
    </row>
  </sheetData>
  <mergeCells count="7">
    <mergeCell ref="J2:J3"/>
    <mergeCell ref="A4:B4"/>
    <mergeCell ref="A234:B234"/>
    <mergeCell ref="A1:B1"/>
    <mergeCell ref="A2:A3"/>
    <mergeCell ref="B2:D2"/>
    <mergeCell ref="E2:I2"/>
  </mergeCells>
  <phoneticPr fontId="3" type="noConversion"/>
  <pageMargins left="0.55118110236220474" right="0.39370078740157483" top="0.74803149606299213" bottom="0.51181102362204722" header="0.43307086614173229" footer="0.31496062992125984"/>
  <pageSetup paperSize="9" scale="50" pageOrder="overThenDown" orientation="landscape" r:id="rId1"/>
  <headerFooter>
    <oddHeader>&amp;C&amp;"돋움,굵게"&amp;24수량산출조서</oddHeader>
  </headerFooter>
  <rowBreaks count="3" manualBreakCount="3">
    <brk id="79" max="67" man="1"/>
    <brk id="154" max="67" man="1"/>
    <brk id="204" max="63" man="1"/>
  </rowBreaks>
  <colBreaks count="1" manualBreakCount="1">
    <brk id="21" min="1" max="217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"/>
  <dimension ref="A1:J48"/>
  <sheetViews>
    <sheetView showGridLines="0" view="pageBreakPreview" topLeftCell="B1" zoomScaleNormal="100" zoomScaleSheetLayoutView="100" workbookViewId="0">
      <pane ySplit="3" topLeftCell="A4" activePane="bottomLeft" state="frozen"/>
      <selection activeCell="H10" sqref="H10"/>
      <selection pane="bottomLeft" activeCell="H10" sqref="H10"/>
    </sheetView>
  </sheetViews>
  <sheetFormatPr defaultColWidth="8.88671875" defaultRowHeight="16.5"/>
  <cols>
    <col min="1" max="1" width="8.88671875" style="82"/>
    <col min="2" max="2" width="9" style="65" bestFit="1" customWidth="1"/>
    <col min="3" max="3" width="22.5546875" style="46" customWidth="1"/>
    <col min="4" max="4" width="29.77734375" style="46" customWidth="1"/>
    <col min="5" max="5" width="8.44140625" style="65" customWidth="1"/>
    <col min="6" max="6" width="9.33203125" style="83" customWidth="1"/>
    <col min="7" max="8" width="13.77734375" style="408" customWidth="1"/>
    <col min="9" max="9" width="11" style="298" customWidth="1"/>
    <col min="10" max="10" width="14" style="46" customWidth="1"/>
    <col min="11" max="11" width="12.44140625" style="46" bestFit="1" customWidth="1"/>
    <col min="12" max="12" width="9.77734375" style="46" bestFit="1" customWidth="1"/>
    <col min="13" max="14" width="8.88671875" style="46"/>
    <col min="15" max="15" width="9" style="46" bestFit="1" customWidth="1"/>
    <col min="16" max="16" width="9.88671875" style="46" bestFit="1" customWidth="1"/>
    <col min="17" max="17" width="9" style="46" bestFit="1" customWidth="1"/>
    <col min="18" max="18" width="11.44140625" style="46" bestFit="1" customWidth="1"/>
    <col min="19" max="16384" width="8.88671875" style="46"/>
  </cols>
  <sheetData>
    <row r="1" spans="1:10" ht="31.5">
      <c r="B1" s="450" t="s">
        <v>104</v>
      </c>
      <c r="C1" s="450"/>
      <c r="D1" s="450"/>
      <c r="E1" s="450"/>
      <c r="F1" s="450"/>
      <c r="G1" s="450"/>
      <c r="H1" s="450"/>
      <c r="I1" s="450"/>
      <c r="J1" s="450"/>
    </row>
    <row r="2" spans="1:10">
      <c r="B2" s="65" t="s">
        <v>105</v>
      </c>
    </row>
    <row r="3" spans="1:10" s="65" customFormat="1" ht="13.5" customHeight="1">
      <c r="A3" s="84"/>
      <c r="B3" s="48" t="s">
        <v>22</v>
      </c>
      <c r="C3" s="48" t="s">
        <v>106</v>
      </c>
      <c r="D3" s="48" t="s">
        <v>107</v>
      </c>
      <c r="E3" s="48" t="s">
        <v>25</v>
      </c>
      <c r="F3" s="48" t="s">
        <v>26</v>
      </c>
      <c r="G3" s="409" t="s">
        <v>32</v>
      </c>
      <c r="H3" s="409" t="s">
        <v>33</v>
      </c>
      <c r="I3" s="299" t="s">
        <v>108</v>
      </c>
      <c r="J3" s="48" t="s">
        <v>109</v>
      </c>
    </row>
    <row r="4" spans="1:10" ht="15.95" customHeight="1">
      <c r="A4" s="85" t="str">
        <f>C4&amp;D4</f>
        <v>ARML=1m</v>
      </c>
      <c r="B4" s="341">
        <f>ROW()-3</f>
        <v>1</v>
      </c>
      <c r="C4" s="50" t="s">
        <v>1049</v>
      </c>
      <c r="D4" s="50" t="s">
        <v>1050</v>
      </c>
      <c r="E4" s="341" t="s">
        <v>1051</v>
      </c>
      <c r="F4" s="342">
        <v>2</v>
      </c>
      <c r="G4" s="343"/>
      <c r="H4" s="343">
        <f>G4*F4</f>
        <v>0</v>
      </c>
      <c r="I4" s="344"/>
      <c r="J4" s="341"/>
    </row>
    <row r="5" spans="1:10" s="279" customFormat="1" ht="15.95" customHeight="1">
      <c r="A5" s="85" t="str">
        <f t="shared" ref="A5:A45" si="0">C5&amp;D5</f>
        <v>ARML=2m</v>
      </c>
      <c r="B5" s="340">
        <f t="shared" ref="B5:B47" si="1">ROW()-3</f>
        <v>2</v>
      </c>
      <c r="C5" s="53" t="s">
        <v>1049</v>
      </c>
      <c r="D5" s="53" t="s">
        <v>771</v>
      </c>
      <c r="E5" s="340" t="s">
        <v>1051</v>
      </c>
      <c r="F5" s="345">
        <v>1</v>
      </c>
      <c r="G5" s="88"/>
      <c r="H5" s="88">
        <f t="shared" ref="H5:H45" si="2">G5*F5</f>
        <v>0</v>
      </c>
      <c r="I5" s="346"/>
      <c r="J5" s="340"/>
    </row>
    <row r="6" spans="1:10" s="279" customFormat="1" ht="15.95" customHeight="1">
      <c r="A6" s="85" t="str">
        <f t="shared" si="0"/>
        <v>CCTV 안내판AL2T</v>
      </c>
      <c r="B6" s="340">
        <f t="shared" si="1"/>
        <v>3</v>
      </c>
      <c r="C6" s="53" t="s">
        <v>1052</v>
      </c>
      <c r="D6" s="53" t="s">
        <v>1053</v>
      </c>
      <c r="E6" s="340" t="s">
        <v>120</v>
      </c>
      <c r="F6" s="345">
        <v>5</v>
      </c>
      <c r="G6" s="88"/>
      <c r="H6" s="88">
        <f t="shared" si="2"/>
        <v>0</v>
      </c>
      <c r="I6" s="346"/>
      <c r="J6" s="340"/>
    </row>
    <row r="7" spans="1:10" s="279" customFormat="1" ht="15.95" customHeight="1">
      <c r="A7" s="85" t="str">
        <f t="shared" si="0"/>
        <v>CD-PPE 36mm</v>
      </c>
      <c r="B7" s="340">
        <f t="shared" si="1"/>
        <v>4</v>
      </c>
      <c r="C7" s="53" t="s">
        <v>1054</v>
      </c>
      <c r="D7" s="53" t="s">
        <v>1055</v>
      </c>
      <c r="E7" s="340" t="s">
        <v>119</v>
      </c>
      <c r="F7" s="345">
        <v>660</v>
      </c>
      <c r="G7" s="88"/>
      <c r="H7" s="88">
        <f t="shared" si="2"/>
        <v>0</v>
      </c>
      <c r="I7" s="346"/>
      <c r="J7" s="340"/>
    </row>
    <row r="8" spans="1:10" s="279" customFormat="1" ht="15.95" customHeight="1">
      <c r="A8" s="85" t="str">
        <f t="shared" si="0"/>
        <v>ELB20AF</v>
      </c>
      <c r="B8" s="340">
        <f t="shared" si="1"/>
        <v>5</v>
      </c>
      <c r="C8" s="53" t="s">
        <v>1056</v>
      </c>
      <c r="D8" s="53" t="s">
        <v>1057</v>
      </c>
      <c r="E8" s="340" t="s">
        <v>120</v>
      </c>
      <c r="F8" s="345">
        <v>55</v>
      </c>
      <c r="G8" s="88"/>
      <c r="H8" s="88">
        <f t="shared" si="2"/>
        <v>0</v>
      </c>
      <c r="I8" s="346"/>
      <c r="J8" s="340"/>
    </row>
    <row r="9" spans="1:10" s="279" customFormat="1" ht="15.95" customHeight="1">
      <c r="A9" s="85" t="str">
        <f t="shared" si="0"/>
        <v>FDFmini-4port(SC)</v>
      </c>
      <c r="B9" s="340">
        <f t="shared" si="1"/>
        <v>6</v>
      </c>
      <c r="C9" s="53" t="s">
        <v>1058</v>
      </c>
      <c r="D9" s="53" t="s">
        <v>1059</v>
      </c>
      <c r="E9" s="340" t="s">
        <v>120</v>
      </c>
      <c r="F9" s="345">
        <v>14</v>
      </c>
      <c r="G9" s="88"/>
      <c r="H9" s="88">
        <f t="shared" si="2"/>
        <v>0</v>
      </c>
      <c r="I9" s="346"/>
      <c r="J9" s="340"/>
    </row>
    <row r="10" spans="1:10" s="279" customFormat="1" ht="15.95" customHeight="1">
      <c r="A10" s="85" t="str">
        <f t="shared" si="0"/>
        <v>OJCLC/SC-1m</v>
      </c>
      <c r="B10" s="340">
        <f t="shared" si="1"/>
        <v>7</v>
      </c>
      <c r="C10" s="53" t="s">
        <v>1060</v>
      </c>
      <c r="D10" s="53" t="s">
        <v>1061</v>
      </c>
      <c r="E10" s="340" t="s">
        <v>120</v>
      </c>
      <c r="F10" s="345">
        <v>56</v>
      </c>
      <c r="G10" s="88"/>
      <c r="H10" s="88">
        <f t="shared" si="2"/>
        <v>0</v>
      </c>
      <c r="I10" s="346"/>
      <c r="J10" s="340"/>
    </row>
    <row r="11" spans="1:10" s="279" customFormat="1" ht="15.95" customHeight="1">
      <c r="A11" s="85" t="str">
        <f t="shared" si="0"/>
        <v>Pole3m,sus</v>
      </c>
      <c r="B11" s="340">
        <f t="shared" si="1"/>
        <v>8</v>
      </c>
      <c r="C11" s="53" t="s">
        <v>1062</v>
      </c>
      <c r="D11" s="53" t="s">
        <v>1063</v>
      </c>
      <c r="E11" s="340" t="s">
        <v>1064</v>
      </c>
      <c r="F11" s="345">
        <v>3</v>
      </c>
      <c r="G11" s="88"/>
      <c r="H11" s="88">
        <f t="shared" si="2"/>
        <v>0</v>
      </c>
      <c r="I11" s="346"/>
      <c r="J11" s="340"/>
    </row>
    <row r="12" spans="1:10" s="279" customFormat="1" ht="15.95" customHeight="1">
      <c r="A12" s="85" t="str">
        <f t="shared" si="0"/>
        <v>Pole4m,sus</v>
      </c>
      <c r="B12" s="340">
        <f t="shared" si="1"/>
        <v>9</v>
      </c>
      <c r="C12" s="53" t="s">
        <v>1062</v>
      </c>
      <c r="D12" s="53" t="s">
        <v>1065</v>
      </c>
      <c r="E12" s="340" t="s">
        <v>1064</v>
      </c>
      <c r="F12" s="345">
        <v>4</v>
      </c>
      <c r="G12" s="88"/>
      <c r="H12" s="88">
        <f t="shared" si="2"/>
        <v>0</v>
      </c>
      <c r="I12" s="346"/>
      <c r="J12" s="340"/>
    </row>
    <row r="13" spans="1:10" s="279" customFormat="1" ht="15.95" customHeight="1">
      <c r="A13" s="85" t="str">
        <f t="shared" si="0"/>
        <v>Pole6m,sus</v>
      </c>
      <c r="B13" s="340">
        <f t="shared" si="1"/>
        <v>10</v>
      </c>
      <c r="C13" s="53" t="s">
        <v>1062</v>
      </c>
      <c r="D13" s="53" t="s">
        <v>1066</v>
      </c>
      <c r="E13" s="340" t="s">
        <v>1064</v>
      </c>
      <c r="F13" s="345">
        <v>4</v>
      </c>
      <c r="G13" s="88"/>
      <c r="H13" s="88">
        <f t="shared" si="2"/>
        <v>0</v>
      </c>
      <c r="I13" s="346"/>
      <c r="J13" s="340"/>
    </row>
    <row r="14" spans="1:10" s="279" customFormat="1" ht="15.95" customHeight="1">
      <c r="A14" s="85" t="str">
        <f t="shared" si="0"/>
        <v>RJ-45Cat.5E</v>
      </c>
      <c r="B14" s="340">
        <f t="shared" si="1"/>
        <v>11</v>
      </c>
      <c r="C14" s="53" t="s">
        <v>1067</v>
      </c>
      <c r="D14" s="53" t="s">
        <v>1068</v>
      </c>
      <c r="E14" s="340" t="s">
        <v>120</v>
      </c>
      <c r="F14" s="345">
        <v>714</v>
      </c>
      <c r="G14" s="88"/>
      <c r="H14" s="88">
        <f t="shared" si="2"/>
        <v>0</v>
      </c>
      <c r="I14" s="346"/>
      <c r="J14" s="340"/>
    </row>
    <row r="15" spans="1:10" s="279" customFormat="1" ht="15.95" customHeight="1">
      <c r="A15" s="85" t="str">
        <f t="shared" si="0"/>
        <v>SFPWDM-10km</v>
      </c>
      <c r="B15" s="340">
        <f t="shared" si="1"/>
        <v>12</v>
      </c>
      <c r="C15" s="53" t="s">
        <v>1069</v>
      </c>
      <c r="D15" s="53" t="s">
        <v>1070</v>
      </c>
      <c r="E15" s="340" t="s">
        <v>120</v>
      </c>
      <c r="F15" s="345">
        <v>56</v>
      </c>
      <c r="G15" s="88"/>
      <c r="H15" s="88">
        <f t="shared" si="2"/>
        <v>0</v>
      </c>
      <c r="I15" s="346"/>
      <c r="J15" s="340"/>
    </row>
    <row r="16" spans="1:10" s="279" customFormat="1" ht="15.95" customHeight="1">
      <c r="A16" s="85" t="str">
        <f t="shared" si="0"/>
        <v>SPD전원용 40kA</v>
      </c>
      <c r="B16" s="340">
        <f t="shared" si="1"/>
        <v>13</v>
      </c>
      <c r="C16" s="53" t="s">
        <v>1071</v>
      </c>
      <c r="D16" s="53" t="s">
        <v>1072</v>
      </c>
      <c r="E16" s="340" t="s">
        <v>120</v>
      </c>
      <c r="F16" s="345">
        <v>15</v>
      </c>
      <c r="G16" s="88"/>
      <c r="H16" s="88">
        <f t="shared" si="2"/>
        <v>0</v>
      </c>
      <c r="I16" s="346"/>
      <c r="J16" s="340"/>
    </row>
    <row r="17" spans="1:10" s="279" customFormat="1" ht="15.95" customHeight="1">
      <c r="A17" s="85" t="str">
        <f t="shared" si="0"/>
        <v>UTP케이블LS CCTV POE 장거리용</v>
      </c>
      <c r="B17" s="340">
        <f t="shared" si="1"/>
        <v>14</v>
      </c>
      <c r="C17" s="53" t="s">
        <v>1073</v>
      </c>
      <c r="D17" s="53" t="s">
        <v>1074</v>
      </c>
      <c r="E17" s="340" t="s">
        <v>119</v>
      </c>
      <c r="F17" s="345">
        <v>6021</v>
      </c>
      <c r="G17" s="88"/>
      <c r="H17" s="88">
        <f t="shared" si="2"/>
        <v>0</v>
      </c>
      <c r="I17" s="346"/>
      <c r="J17" s="340"/>
    </row>
    <row r="18" spans="1:10" s="279" customFormat="1" ht="15.95" customHeight="1">
      <c r="A18" s="85" t="str">
        <f t="shared" si="0"/>
        <v>각재(角材)외송(㎥),30*30*3600</v>
      </c>
      <c r="B18" s="340">
        <f t="shared" si="1"/>
        <v>15</v>
      </c>
      <c r="C18" s="53" t="s">
        <v>877</v>
      </c>
      <c r="D18" s="53" t="s">
        <v>1075</v>
      </c>
      <c r="E18" s="340" t="s">
        <v>793</v>
      </c>
      <c r="F18" s="430">
        <v>7.2000000000000008E-2</v>
      </c>
      <c r="G18" s="88"/>
      <c r="H18" s="88">
        <f t="shared" si="2"/>
        <v>0</v>
      </c>
      <c r="I18" s="346"/>
      <c r="J18" s="340"/>
    </row>
    <row r="19" spans="1:10" s="279" customFormat="1" ht="15.95" customHeight="1">
      <c r="A19" s="85" t="str">
        <f t="shared" si="0"/>
        <v>광 피그테일LC-SM-1.5m</v>
      </c>
      <c r="B19" s="340">
        <f t="shared" si="1"/>
        <v>16</v>
      </c>
      <c r="C19" s="53" t="s">
        <v>1076</v>
      </c>
      <c r="D19" s="53" t="s">
        <v>1077</v>
      </c>
      <c r="E19" s="340" t="s">
        <v>120</v>
      </c>
      <c r="F19" s="345">
        <v>56</v>
      </c>
      <c r="G19" s="88"/>
      <c r="H19" s="88">
        <f t="shared" si="2"/>
        <v>0</v>
      </c>
      <c r="I19" s="346"/>
      <c r="J19" s="340"/>
    </row>
    <row r="20" spans="1:10" s="279" customFormat="1" ht="15.95" customHeight="1">
      <c r="A20" s="85" t="str">
        <f t="shared" si="0"/>
        <v>광케이블SM8C</v>
      </c>
      <c r="B20" s="340">
        <f t="shared" si="1"/>
        <v>17</v>
      </c>
      <c r="C20" s="53" t="s">
        <v>1078</v>
      </c>
      <c r="D20" s="53" t="s">
        <v>1079</v>
      </c>
      <c r="E20" s="340" t="s">
        <v>119</v>
      </c>
      <c r="F20" s="345">
        <v>2535</v>
      </c>
      <c r="G20" s="88"/>
      <c r="H20" s="88">
        <f t="shared" si="2"/>
        <v>0</v>
      </c>
      <c r="I20" s="346"/>
      <c r="J20" s="340"/>
    </row>
    <row r="21" spans="1:10" s="279" customFormat="1" ht="15.95" customHeight="1">
      <c r="A21" s="85" t="str">
        <f t="shared" si="0"/>
        <v>기초앵커(L형 앵커)M22 x 500 x 4</v>
      </c>
      <c r="B21" s="340">
        <f t="shared" si="1"/>
        <v>18</v>
      </c>
      <c r="C21" s="53" t="s">
        <v>797</v>
      </c>
      <c r="D21" s="53" t="s">
        <v>798</v>
      </c>
      <c r="E21" s="340" t="s">
        <v>1080</v>
      </c>
      <c r="F21" s="345">
        <v>6</v>
      </c>
      <c r="G21" s="88"/>
      <c r="H21" s="88">
        <f t="shared" si="2"/>
        <v>0</v>
      </c>
      <c r="I21" s="346"/>
      <c r="J21" s="340"/>
    </row>
    <row r="22" spans="1:10" s="279" customFormat="1" ht="15.95" customHeight="1">
      <c r="A22" s="85" t="str">
        <f t="shared" si="0"/>
        <v>내수합판1급, 12×1220×2440mm(㎡)</v>
      </c>
      <c r="B22" s="340">
        <f t="shared" si="1"/>
        <v>19</v>
      </c>
      <c r="C22" s="53" t="s">
        <v>875</v>
      </c>
      <c r="D22" s="53" t="s">
        <v>876</v>
      </c>
      <c r="E22" s="340" t="s">
        <v>1081</v>
      </c>
      <c r="F22" s="429">
        <v>2.0220000000000002</v>
      </c>
      <c r="G22" s="88"/>
      <c r="H22" s="88">
        <f t="shared" si="2"/>
        <v>0</v>
      </c>
      <c r="I22" s="346"/>
      <c r="J22" s="340"/>
    </row>
    <row r="23" spans="1:10" s="279" customFormat="1" ht="15.95" customHeight="1">
      <c r="A23" s="85" t="str">
        <f t="shared" si="0"/>
        <v>모래강모래</v>
      </c>
      <c r="B23" s="340">
        <f t="shared" si="1"/>
        <v>20</v>
      </c>
      <c r="C23" s="53" t="s">
        <v>869</v>
      </c>
      <c r="D23" s="53" t="s">
        <v>870</v>
      </c>
      <c r="E23" s="340" t="s">
        <v>793</v>
      </c>
      <c r="F23" s="429">
        <v>2.88</v>
      </c>
      <c r="G23" s="88"/>
      <c r="H23" s="88">
        <f t="shared" si="2"/>
        <v>0</v>
      </c>
      <c r="I23" s="346"/>
      <c r="J23" s="340"/>
    </row>
    <row r="24" spans="1:10" s="279" customFormat="1" ht="15.95" customHeight="1">
      <c r="A24" s="85" t="str">
        <f t="shared" si="0"/>
        <v>바인드선동복강선 1.0mm</v>
      </c>
      <c r="B24" s="340">
        <f t="shared" si="1"/>
        <v>21</v>
      </c>
      <c r="C24" s="53" t="s">
        <v>1082</v>
      </c>
      <c r="D24" s="53" t="s">
        <v>1083</v>
      </c>
      <c r="E24" s="340" t="s">
        <v>119</v>
      </c>
      <c r="F24" s="345">
        <v>121.128</v>
      </c>
      <c r="G24" s="88"/>
      <c r="H24" s="88">
        <f t="shared" si="2"/>
        <v>0</v>
      </c>
      <c r="I24" s="346"/>
      <c r="J24" s="340"/>
    </row>
    <row r="25" spans="1:10" s="279" customFormat="1" ht="15.95" customHeight="1">
      <c r="A25" s="85" t="str">
        <f t="shared" si="0"/>
        <v>브라켓카메라 설치보강용</v>
      </c>
      <c r="B25" s="340">
        <f t="shared" si="1"/>
        <v>22</v>
      </c>
      <c r="C25" s="53" t="s">
        <v>1084</v>
      </c>
      <c r="D25" s="53" t="s">
        <v>1085</v>
      </c>
      <c r="E25" s="340" t="s">
        <v>120</v>
      </c>
      <c r="F25" s="345">
        <v>7</v>
      </c>
      <c r="G25" s="88"/>
      <c r="H25" s="88">
        <f t="shared" si="2"/>
        <v>0</v>
      </c>
      <c r="I25" s="346"/>
      <c r="J25" s="340"/>
    </row>
    <row r="26" spans="1:10" s="279" customFormat="1" ht="15.95" customHeight="1">
      <c r="A26" s="85" t="str">
        <f t="shared" si="0"/>
        <v>소철선(어닐링)6.0㎟</v>
      </c>
      <c r="B26" s="340">
        <f t="shared" si="1"/>
        <v>23</v>
      </c>
      <c r="C26" s="53" t="s">
        <v>1086</v>
      </c>
      <c r="D26" s="53" t="s">
        <v>1087</v>
      </c>
      <c r="E26" s="340" t="s">
        <v>1088</v>
      </c>
      <c r="F26" s="345">
        <v>605.64</v>
      </c>
      <c r="G26" s="88"/>
      <c r="H26" s="88">
        <f t="shared" si="2"/>
        <v>0</v>
      </c>
      <c r="I26" s="346"/>
      <c r="J26" s="340"/>
    </row>
    <row r="27" spans="1:10" s="279" customFormat="1" ht="15.95" customHeight="1">
      <c r="A27" s="85" t="str">
        <f t="shared" si="0"/>
        <v>스위칭 허브PoE, 4P</v>
      </c>
      <c r="B27" s="340">
        <f t="shared" si="1"/>
        <v>24</v>
      </c>
      <c r="C27" s="53" t="s">
        <v>1089</v>
      </c>
      <c r="D27" s="53" t="s">
        <v>1090</v>
      </c>
      <c r="E27" s="340" t="s">
        <v>120</v>
      </c>
      <c r="F27" s="345">
        <v>97</v>
      </c>
      <c r="G27" s="88"/>
      <c r="H27" s="88">
        <f t="shared" si="2"/>
        <v>0</v>
      </c>
      <c r="I27" s="346"/>
      <c r="J27" s="340"/>
    </row>
    <row r="28" spans="1:10" s="279" customFormat="1" ht="15.95" customHeight="1">
      <c r="A28" s="85" t="str">
        <f t="shared" si="0"/>
        <v>스위칭 허브4F8T</v>
      </c>
      <c r="B28" s="340">
        <f t="shared" si="1"/>
        <v>25</v>
      </c>
      <c r="C28" s="53" t="s">
        <v>1089</v>
      </c>
      <c r="D28" s="53" t="s">
        <v>1091</v>
      </c>
      <c r="E28" s="340" t="s">
        <v>120</v>
      </c>
      <c r="F28" s="345">
        <v>3</v>
      </c>
      <c r="G28" s="88"/>
      <c r="H28" s="88">
        <f t="shared" si="2"/>
        <v>0</v>
      </c>
      <c r="I28" s="346"/>
      <c r="J28" s="340"/>
    </row>
    <row r="29" spans="1:10" s="279" customFormat="1" ht="15.95" customHeight="1">
      <c r="A29" s="85" t="str">
        <f t="shared" si="0"/>
        <v>스위칭 허브2F8T</v>
      </c>
      <c r="B29" s="340">
        <f t="shared" si="1"/>
        <v>26</v>
      </c>
      <c r="C29" s="53" t="s">
        <v>1089</v>
      </c>
      <c r="D29" s="53" t="s">
        <v>1092</v>
      </c>
      <c r="E29" s="340" t="s">
        <v>120</v>
      </c>
      <c r="F29" s="345">
        <v>40</v>
      </c>
      <c r="G29" s="88"/>
      <c r="H29" s="88">
        <f t="shared" si="2"/>
        <v>0</v>
      </c>
      <c r="I29" s="346"/>
      <c r="J29" s="340"/>
    </row>
    <row r="30" spans="1:10" s="279" customFormat="1" ht="15.95" customHeight="1">
      <c r="A30" s="85" t="str">
        <f t="shared" si="0"/>
        <v>암타이밴드1방</v>
      </c>
      <c r="B30" s="340">
        <f t="shared" si="1"/>
        <v>27</v>
      </c>
      <c r="C30" s="53" t="s">
        <v>1093</v>
      </c>
      <c r="D30" s="53" t="s">
        <v>1094</v>
      </c>
      <c r="E30" s="340" t="s">
        <v>120</v>
      </c>
      <c r="F30" s="345">
        <v>9</v>
      </c>
      <c r="G30" s="88"/>
      <c r="H30" s="88">
        <f t="shared" si="2"/>
        <v>0</v>
      </c>
      <c r="I30" s="346"/>
      <c r="J30" s="340"/>
    </row>
    <row r="31" spans="1:10" s="279" customFormat="1" ht="15.95" customHeight="1">
      <c r="A31" s="85" t="str">
        <f t="shared" si="0"/>
        <v>열수축슬리브광코어용</v>
      </c>
      <c r="B31" s="340">
        <f t="shared" si="1"/>
        <v>28</v>
      </c>
      <c r="C31" s="53" t="s">
        <v>1095</v>
      </c>
      <c r="D31" s="53" t="s">
        <v>1096</v>
      </c>
      <c r="E31" s="340" t="s">
        <v>120</v>
      </c>
      <c r="F31" s="345">
        <v>58</v>
      </c>
      <c r="G31" s="88"/>
      <c r="H31" s="88">
        <f t="shared" si="2"/>
        <v>0</v>
      </c>
      <c r="I31" s="346"/>
      <c r="J31" s="340"/>
    </row>
    <row r="32" spans="1:10" s="279" customFormat="1" ht="15.95" customHeight="1">
      <c r="A32" s="85" t="str">
        <f t="shared" si="0"/>
        <v>자갈Ø40mm</v>
      </c>
      <c r="B32" s="340">
        <f t="shared" si="1"/>
        <v>29</v>
      </c>
      <c r="C32" s="53" t="s">
        <v>871</v>
      </c>
      <c r="D32" s="53" t="s">
        <v>872</v>
      </c>
      <c r="E32" s="340" t="s">
        <v>793</v>
      </c>
      <c r="F32" s="429">
        <v>3.9000000000000004</v>
      </c>
      <c r="G32" s="88"/>
      <c r="H32" s="88">
        <f t="shared" si="2"/>
        <v>0</v>
      </c>
      <c r="I32" s="346"/>
      <c r="J32" s="340"/>
    </row>
    <row r="33" spans="1:10" s="279" customFormat="1" ht="15.95" customHeight="1">
      <c r="A33" s="85" t="str">
        <f t="shared" si="0"/>
        <v>전원 케이블F-CV 6㎟/2C</v>
      </c>
      <c r="B33" s="340">
        <f t="shared" si="1"/>
        <v>30</v>
      </c>
      <c r="C33" s="53" t="s">
        <v>262</v>
      </c>
      <c r="D33" s="53" t="s">
        <v>263</v>
      </c>
      <c r="E33" s="340" t="s">
        <v>119</v>
      </c>
      <c r="F33" s="345">
        <v>1130</v>
      </c>
      <c r="G33" s="88"/>
      <c r="H33" s="88">
        <f t="shared" si="2"/>
        <v>0</v>
      </c>
      <c r="I33" s="346"/>
      <c r="J33" s="340"/>
    </row>
    <row r="34" spans="1:10" s="279" customFormat="1" ht="15.95" customHeight="1">
      <c r="A34" s="85" t="str">
        <f t="shared" si="0"/>
        <v>접지봉14㎟ x 1000L</v>
      </c>
      <c r="B34" s="340">
        <f t="shared" si="1"/>
        <v>31</v>
      </c>
      <c r="C34" s="53" t="s">
        <v>826</v>
      </c>
      <c r="D34" s="53" t="s">
        <v>1097</v>
      </c>
      <c r="E34" s="340" t="s">
        <v>120</v>
      </c>
      <c r="F34" s="345">
        <v>12</v>
      </c>
      <c r="G34" s="88"/>
      <c r="H34" s="88">
        <f t="shared" si="2"/>
        <v>0</v>
      </c>
      <c r="I34" s="346"/>
      <c r="J34" s="340"/>
    </row>
    <row r="35" spans="1:10" s="279" customFormat="1" ht="15.95" customHeight="1">
      <c r="A35" s="85" t="str">
        <f t="shared" si="0"/>
        <v>접지선F-GV 6mm²</v>
      </c>
      <c r="B35" s="340">
        <f t="shared" si="1"/>
        <v>32</v>
      </c>
      <c r="C35" s="53" t="s">
        <v>822</v>
      </c>
      <c r="D35" s="53" t="s">
        <v>823</v>
      </c>
      <c r="E35" s="340" t="s">
        <v>119</v>
      </c>
      <c r="F35" s="345">
        <v>90</v>
      </c>
      <c r="G35" s="88"/>
      <c r="H35" s="88">
        <f t="shared" si="2"/>
        <v>0</v>
      </c>
      <c r="I35" s="346"/>
      <c r="J35" s="340"/>
    </row>
    <row r="36" spans="1:10" s="279" customFormat="1" ht="15.95" customHeight="1">
      <c r="A36" s="85" t="str">
        <f t="shared" si="0"/>
        <v>접지선 압착단자16mm²</v>
      </c>
      <c r="B36" s="340">
        <f t="shared" si="1"/>
        <v>33</v>
      </c>
      <c r="C36" s="53" t="s">
        <v>820</v>
      </c>
      <c r="D36" s="53" t="s">
        <v>821</v>
      </c>
      <c r="E36" s="340" t="s">
        <v>120</v>
      </c>
      <c r="F36" s="345">
        <v>11</v>
      </c>
      <c r="G36" s="88"/>
      <c r="H36" s="88">
        <f t="shared" si="2"/>
        <v>0</v>
      </c>
      <c r="I36" s="346"/>
      <c r="J36" s="340"/>
    </row>
    <row r="37" spans="1:10" s="279" customFormat="1" ht="15.95" customHeight="1">
      <c r="A37" s="85" t="str">
        <f t="shared" si="0"/>
        <v>함체A(442*600*350)도장,방진방수,팬내장, STS(304) 1.2T</v>
      </c>
      <c r="B37" s="340">
        <f t="shared" si="1"/>
        <v>34</v>
      </c>
      <c r="C37" s="53" t="s">
        <v>1098</v>
      </c>
      <c r="D37" s="53" t="s">
        <v>1099</v>
      </c>
      <c r="E37" s="340" t="s">
        <v>1100</v>
      </c>
      <c r="F37" s="345">
        <v>7</v>
      </c>
      <c r="G37" s="88"/>
      <c r="H37" s="88">
        <f t="shared" si="2"/>
        <v>0</v>
      </c>
      <c r="I37" s="346"/>
      <c r="J37" s="340"/>
    </row>
    <row r="38" spans="1:10" s="279" customFormat="1" ht="15.95" customHeight="1">
      <c r="A38" s="85" t="str">
        <f t="shared" si="0"/>
        <v>함체B(360*430*300)도장,방진방수,팬내장, STS(304) 1.2T</v>
      </c>
      <c r="B38" s="340">
        <f t="shared" si="1"/>
        <v>35</v>
      </c>
      <c r="C38" s="53" t="s">
        <v>1101</v>
      </c>
      <c r="D38" s="53" t="s">
        <v>1099</v>
      </c>
      <c r="E38" s="340" t="s">
        <v>1100</v>
      </c>
      <c r="F38" s="345">
        <v>49</v>
      </c>
      <c r="G38" s="88"/>
      <c r="H38" s="88">
        <f t="shared" si="2"/>
        <v>0</v>
      </c>
      <c r="I38" s="346"/>
      <c r="J38" s="340"/>
    </row>
    <row r="39" spans="1:10" s="279" customFormat="1" ht="15.95" customHeight="1">
      <c r="A39" s="85" t="str">
        <f t="shared" si="0"/>
        <v>조립식 강관주IP 7m(150Kg)</v>
      </c>
      <c r="B39" s="340">
        <f t="shared" si="1"/>
        <v>36</v>
      </c>
      <c r="C39" s="53" t="s">
        <v>1102</v>
      </c>
      <c r="D39" s="53" t="s">
        <v>1103</v>
      </c>
      <c r="E39" s="340" t="s">
        <v>1064</v>
      </c>
      <c r="F39" s="345">
        <v>5</v>
      </c>
      <c r="G39" s="88"/>
      <c r="H39" s="88">
        <f t="shared" si="2"/>
        <v>0</v>
      </c>
      <c r="I39" s="346"/>
      <c r="J39" s="340"/>
    </row>
    <row r="40" spans="1:10" s="279" customFormat="1" ht="15.95" customHeight="1">
      <c r="A40" s="85" t="str">
        <f t="shared" si="0"/>
        <v>지상고 높임 철물L=2m, 주문제작</v>
      </c>
      <c r="B40" s="340">
        <f t="shared" si="1"/>
        <v>37</v>
      </c>
      <c r="C40" s="53" t="s">
        <v>1104</v>
      </c>
      <c r="D40" s="53" t="s">
        <v>1105</v>
      </c>
      <c r="E40" s="340" t="s">
        <v>120</v>
      </c>
      <c r="F40" s="345">
        <v>7</v>
      </c>
      <c r="G40" s="88"/>
      <c r="H40" s="88">
        <f t="shared" si="2"/>
        <v>0</v>
      </c>
      <c r="I40" s="346"/>
      <c r="J40" s="340"/>
    </row>
    <row r="41" spans="1:10" s="279" customFormat="1" ht="15.95" customHeight="1">
      <c r="A41" s="85" t="str">
        <f t="shared" si="0"/>
        <v>콘센트멀티탭4구</v>
      </c>
      <c r="B41" s="340">
        <f t="shared" si="1"/>
        <v>38</v>
      </c>
      <c r="C41" s="53" t="s">
        <v>1106</v>
      </c>
      <c r="D41" s="53" t="s">
        <v>1107</v>
      </c>
      <c r="E41" s="340" t="s">
        <v>120</v>
      </c>
      <c r="F41" s="345">
        <v>56</v>
      </c>
      <c r="G41" s="88"/>
      <c r="H41" s="88">
        <f t="shared" si="2"/>
        <v>0</v>
      </c>
      <c r="I41" s="346"/>
      <c r="J41" s="340"/>
    </row>
    <row r="42" spans="1:10" s="279" customFormat="1" ht="15.95" customHeight="1">
      <c r="A42" s="85" t="str">
        <f t="shared" si="0"/>
        <v>클램프서스팬션</v>
      </c>
      <c r="B42" s="340">
        <f t="shared" si="1"/>
        <v>39</v>
      </c>
      <c r="C42" s="53" t="s">
        <v>1108</v>
      </c>
      <c r="D42" s="53" t="s">
        <v>1109</v>
      </c>
      <c r="E42" s="340" t="s">
        <v>120</v>
      </c>
      <c r="F42" s="345">
        <v>9</v>
      </c>
      <c r="G42" s="88"/>
      <c r="H42" s="88">
        <f t="shared" si="2"/>
        <v>0</v>
      </c>
      <c r="I42" s="346"/>
      <c r="J42" s="340"/>
    </row>
    <row r="43" spans="1:10" s="279" customFormat="1" ht="15.95" customHeight="1">
      <c r="A43" s="85" t="str">
        <f t="shared" si="0"/>
        <v>폴 기초기성품(600*840*720*900)</v>
      </c>
      <c r="B43" s="340">
        <f t="shared" si="1"/>
        <v>40</v>
      </c>
      <c r="C43" s="53" t="s">
        <v>1110</v>
      </c>
      <c r="D43" s="53" t="s">
        <v>1111</v>
      </c>
      <c r="E43" s="340" t="s">
        <v>120</v>
      </c>
      <c r="F43" s="345">
        <v>8</v>
      </c>
      <c r="G43" s="88"/>
      <c r="H43" s="88">
        <f t="shared" si="2"/>
        <v>0</v>
      </c>
      <c r="I43" s="346"/>
      <c r="J43" s="340"/>
    </row>
    <row r="44" spans="1:10" s="279" customFormat="1" ht="15.95" customHeight="1">
      <c r="A44" s="85" t="str">
        <f t="shared" si="0"/>
        <v>플렉시블 가요전선관28mm</v>
      </c>
      <c r="B44" s="340">
        <f t="shared" si="1"/>
        <v>41</v>
      </c>
      <c r="C44" s="53" t="s">
        <v>1112</v>
      </c>
      <c r="D44" s="53" t="s">
        <v>1113</v>
      </c>
      <c r="E44" s="340" t="s">
        <v>119</v>
      </c>
      <c r="F44" s="345">
        <v>646</v>
      </c>
      <c r="G44" s="88"/>
      <c r="H44" s="88">
        <f t="shared" si="2"/>
        <v>0</v>
      </c>
      <c r="I44" s="346"/>
      <c r="J44" s="340"/>
    </row>
    <row r="45" spans="1:10" s="279" customFormat="1" ht="15.95" customHeight="1">
      <c r="A45" s="85" t="str">
        <f t="shared" si="0"/>
        <v>피뢰침h50*w27</v>
      </c>
      <c r="B45" s="340">
        <f t="shared" si="1"/>
        <v>42</v>
      </c>
      <c r="C45" s="53" t="s">
        <v>1114</v>
      </c>
      <c r="D45" s="53" t="s">
        <v>1115</v>
      </c>
      <c r="E45" s="340" t="s">
        <v>120</v>
      </c>
      <c r="F45" s="345">
        <v>3</v>
      </c>
      <c r="G45" s="88"/>
      <c r="H45" s="88">
        <f t="shared" si="2"/>
        <v>0</v>
      </c>
      <c r="I45" s="346"/>
      <c r="J45" s="340"/>
    </row>
    <row r="46" spans="1:10" s="279" customFormat="1" ht="15.95" customHeight="1">
      <c r="A46" s="85" t="str">
        <f>C46&amp;D46</f>
        <v>하이박스300*400*160</v>
      </c>
      <c r="B46" s="340">
        <f>ROW()-3</f>
        <v>43</v>
      </c>
      <c r="C46" s="53" t="s">
        <v>1116</v>
      </c>
      <c r="D46" s="53" t="s">
        <v>1117</v>
      </c>
      <c r="E46" s="340" t="s">
        <v>120</v>
      </c>
      <c r="F46" s="345">
        <v>4</v>
      </c>
      <c r="G46" s="88"/>
      <c r="H46" s="88">
        <f>G46*F46</f>
        <v>0</v>
      </c>
      <c r="I46" s="346"/>
      <c r="J46" s="340"/>
    </row>
    <row r="47" spans="1:10" s="279" customFormat="1" ht="15.95" customHeight="1">
      <c r="A47" s="85" t="str">
        <f>C47&amp;D47</f>
        <v>함체 스티커3방향, WiFi 존 홍보용</v>
      </c>
      <c r="B47" s="340">
        <f t="shared" si="1"/>
        <v>44</v>
      </c>
      <c r="C47" s="53" t="s">
        <v>1118</v>
      </c>
      <c r="D47" s="53" t="s">
        <v>1119</v>
      </c>
      <c r="E47" s="340" t="s">
        <v>1120</v>
      </c>
      <c r="F47" s="345">
        <v>53</v>
      </c>
      <c r="G47" s="88"/>
      <c r="H47" s="88">
        <f>G47*F47</f>
        <v>0</v>
      </c>
      <c r="I47" s="346"/>
      <c r="J47" s="340"/>
    </row>
    <row r="48" spans="1:10" ht="15.95" customHeight="1">
      <c r="B48" s="499" t="s">
        <v>34</v>
      </c>
      <c r="C48" s="499"/>
      <c r="D48" s="499"/>
      <c r="E48" s="73"/>
      <c r="F48" s="347"/>
      <c r="G48" s="348"/>
      <c r="H48" s="348">
        <f>SUM(H4:H47)</f>
        <v>0</v>
      </c>
      <c r="I48" s="349"/>
      <c r="J48" s="73"/>
    </row>
  </sheetData>
  <mergeCells count="2">
    <mergeCell ref="B1:J1"/>
    <mergeCell ref="B48:D4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3"/>
  <dimension ref="A1:N48"/>
  <sheetViews>
    <sheetView workbookViewId="0"/>
  </sheetViews>
  <sheetFormatPr defaultRowHeight="12"/>
  <cols>
    <col min="1" max="1" width="4.6640625" style="198" customWidth="1"/>
    <col min="2" max="2" width="16.5546875" style="199" bestFit="1" customWidth="1"/>
    <col min="3" max="3" width="10" style="199" customWidth="1"/>
    <col min="4" max="4" width="8.88671875" style="199"/>
    <col min="5" max="5" width="9.88671875" style="199" bestFit="1" customWidth="1"/>
    <col min="6" max="16384" width="8.88671875" style="199"/>
  </cols>
  <sheetData>
    <row r="1" spans="1:14" s="168" customFormat="1" ht="31.5">
      <c r="A1" s="167"/>
      <c r="B1" s="501" t="s">
        <v>211</v>
      </c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</row>
    <row r="2" spans="1:14" s="170" customFormat="1" ht="18.75" customHeight="1">
      <c r="A2" s="169"/>
      <c r="B2" s="502" t="s">
        <v>212</v>
      </c>
      <c r="C2" s="504" t="s">
        <v>213</v>
      </c>
      <c r="D2" s="506" t="s">
        <v>126</v>
      </c>
      <c r="E2" s="506" t="s">
        <v>125</v>
      </c>
      <c r="F2" s="506" t="s">
        <v>127</v>
      </c>
      <c r="G2" s="506"/>
      <c r="H2" s="506" t="s">
        <v>128</v>
      </c>
      <c r="I2" s="506"/>
      <c r="J2" s="506" t="s">
        <v>214</v>
      </c>
      <c r="K2" s="506"/>
      <c r="L2" s="506" t="s">
        <v>215</v>
      </c>
      <c r="M2" s="506"/>
      <c r="N2" s="508" t="s">
        <v>216</v>
      </c>
    </row>
    <row r="3" spans="1:14" s="170" customFormat="1" ht="18.75" customHeight="1">
      <c r="A3" s="169"/>
      <c r="B3" s="503"/>
      <c r="C3" s="505"/>
      <c r="D3" s="507"/>
      <c r="E3" s="507"/>
      <c r="F3" s="171" t="s">
        <v>131</v>
      </c>
      <c r="G3" s="171" t="s">
        <v>132</v>
      </c>
      <c r="H3" s="171" t="s">
        <v>131</v>
      </c>
      <c r="I3" s="171" t="s">
        <v>132</v>
      </c>
      <c r="J3" s="171" t="s">
        <v>131</v>
      </c>
      <c r="K3" s="171" t="s">
        <v>132</v>
      </c>
      <c r="L3" s="171" t="s">
        <v>131</v>
      </c>
      <c r="M3" s="171" t="s">
        <v>132</v>
      </c>
      <c r="N3" s="509"/>
    </row>
    <row r="4" spans="1:14" s="170" customFormat="1" ht="18.75" customHeight="1">
      <c r="A4" s="169"/>
      <c r="B4" s="172" t="s">
        <v>217</v>
      </c>
      <c r="C4" s="173" t="s">
        <v>218</v>
      </c>
      <c r="D4" s="510">
        <v>511483</v>
      </c>
      <c r="E4" s="510"/>
      <c r="F4" s="174"/>
      <c r="G4" s="174"/>
      <c r="H4" s="174"/>
      <c r="I4" s="174"/>
      <c r="J4" s="174"/>
      <c r="K4" s="174"/>
      <c r="L4" s="174"/>
      <c r="M4" s="174"/>
      <c r="N4" s="175"/>
    </row>
    <row r="5" spans="1:14" s="170" customFormat="1" ht="18.75" customHeight="1">
      <c r="A5" s="169" t="str">
        <f>SUBSTITUTE((B5&amp;C5)," ","")</f>
        <v>경유저유황</v>
      </c>
      <c r="B5" s="176" t="s">
        <v>219</v>
      </c>
      <c r="C5" s="177" t="s">
        <v>220</v>
      </c>
      <c r="D5" s="178">
        <v>101</v>
      </c>
      <c r="E5" s="179" t="s">
        <v>221</v>
      </c>
      <c r="F5" s="180" t="e">
        <f>VLOOKUP(A5,단가조서!$A$4:$T$33,15,0)</f>
        <v>#N/A</v>
      </c>
      <c r="G5" s="181" t="e">
        <f>TRUNC($D5*F5,1)</f>
        <v>#N/A</v>
      </c>
      <c r="H5" s="181"/>
      <c r="I5" s="181"/>
      <c r="J5" s="181"/>
      <c r="K5" s="181"/>
      <c r="L5" s="181" t="e">
        <f t="shared" ref="L5:M7" si="0">F5+H5+J5</f>
        <v>#N/A</v>
      </c>
      <c r="M5" s="181" t="e">
        <f>G5+I5+K5</f>
        <v>#N/A</v>
      </c>
      <c r="N5" s="182"/>
    </row>
    <row r="6" spans="1:14" s="170" customFormat="1" ht="18.75" customHeight="1">
      <c r="A6" s="169"/>
      <c r="B6" s="183" t="s">
        <v>222</v>
      </c>
      <c r="C6" s="184" t="s">
        <v>223</v>
      </c>
      <c r="D6" s="178">
        <v>24</v>
      </c>
      <c r="E6" s="179" t="s">
        <v>224</v>
      </c>
      <c r="F6" s="181" t="e">
        <f>G5</f>
        <v>#N/A</v>
      </c>
      <c r="G6" s="181" t="e">
        <f>TRUNC($D6/100*F6,1)</f>
        <v>#N/A</v>
      </c>
      <c r="H6" s="181"/>
      <c r="I6" s="181"/>
      <c r="J6" s="181"/>
      <c r="K6" s="181"/>
      <c r="L6" s="181" t="e">
        <f t="shared" si="0"/>
        <v>#N/A</v>
      </c>
      <c r="M6" s="181" t="e">
        <f t="shared" si="0"/>
        <v>#N/A</v>
      </c>
      <c r="N6" s="182"/>
    </row>
    <row r="7" spans="1:14" s="170" customFormat="1" ht="18.75" customHeight="1">
      <c r="A7" s="169"/>
      <c r="B7" s="183" t="s">
        <v>225</v>
      </c>
      <c r="C7" s="184"/>
      <c r="D7" s="178">
        <f>1/8*16/12*25/20</f>
        <v>0.20833333333333331</v>
      </c>
      <c r="E7" s="179" t="s">
        <v>137</v>
      </c>
      <c r="F7" s="181"/>
      <c r="G7" s="181"/>
      <c r="H7" s="181">
        <f>VLOOKUP(SUBSTITUTE(B7," ",""),노임단가,2,0)</f>
        <v>230245</v>
      </c>
      <c r="I7" s="181">
        <f>TRUNC($D7*H7,1)</f>
        <v>47967.7</v>
      </c>
      <c r="J7" s="181"/>
      <c r="K7" s="181"/>
      <c r="L7" s="181">
        <f t="shared" si="0"/>
        <v>230245</v>
      </c>
      <c r="M7" s="181">
        <f t="shared" si="0"/>
        <v>47967.7</v>
      </c>
      <c r="N7" s="182"/>
    </row>
    <row r="8" spans="1:14" s="170" customFormat="1" ht="18.75" customHeight="1">
      <c r="A8" s="169"/>
      <c r="B8" s="183" t="s">
        <v>226</v>
      </c>
      <c r="C8" s="184"/>
      <c r="D8" s="185">
        <v>0.29580000000000001</v>
      </c>
      <c r="E8" s="179"/>
      <c r="F8" s="181"/>
      <c r="G8" s="181"/>
      <c r="H8" s="181"/>
      <c r="I8" s="181"/>
      <c r="J8" s="181">
        <f>+D4</f>
        <v>511483</v>
      </c>
      <c r="K8" s="181">
        <f>TRUNC($D8*J8,1)</f>
        <v>151296.6</v>
      </c>
      <c r="L8" s="181">
        <f>F8+H8+J8</f>
        <v>511483</v>
      </c>
      <c r="M8" s="181">
        <f>G8+I8+K8</f>
        <v>151296.6</v>
      </c>
      <c r="N8" s="182"/>
    </row>
    <row r="9" spans="1:14" s="170" customFormat="1" ht="18.75" customHeight="1">
      <c r="A9" s="169"/>
      <c r="B9" s="186" t="s">
        <v>227</v>
      </c>
      <c r="C9" s="187"/>
      <c r="D9" s="188"/>
      <c r="E9" s="189"/>
      <c r="F9" s="190"/>
      <c r="G9" s="190" t="e">
        <f>INT(SUM(G5:G8))</f>
        <v>#N/A</v>
      </c>
      <c r="H9" s="190"/>
      <c r="I9" s="190">
        <f>INT(SUM(I5:I8))</f>
        <v>47967</v>
      </c>
      <c r="J9" s="190"/>
      <c r="K9" s="190">
        <f>INT(SUM(K5:K8))</f>
        <v>151296</v>
      </c>
      <c r="L9" s="190"/>
      <c r="M9" s="190" t="e">
        <f>SUM(G9:K9)</f>
        <v>#N/A</v>
      </c>
      <c r="N9" s="182"/>
    </row>
    <row r="10" spans="1:14" s="170" customFormat="1" ht="18.75" customHeight="1">
      <c r="A10" s="169"/>
      <c r="B10" s="183" t="s">
        <v>228</v>
      </c>
      <c r="C10" s="184" t="s">
        <v>229</v>
      </c>
      <c r="D10" s="500">
        <v>293076</v>
      </c>
      <c r="E10" s="500"/>
      <c r="F10" s="181"/>
      <c r="G10" s="181"/>
      <c r="H10" s="181"/>
      <c r="I10" s="181"/>
      <c r="J10" s="181"/>
      <c r="K10" s="181"/>
      <c r="L10" s="181"/>
      <c r="M10" s="181"/>
      <c r="N10" s="182"/>
    </row>
    <row r="11" spans="1:14" s="170" customFormat="1" ht="18.75" customHeight="1">
      <c r="A11" s="169" t="str">
        <f>SUBSTITUTE((B11&amp;C11)," ","")</f>
        <v>경유저유황</v>
      </c>
      <c r="B11" s="183" t="s">
        <v>230</v>
      </c>
      <c r="C11" s="184" t="s">
        <v>231</v>
      </c>
      <c r="D11" s="178">
        <v>34.200000000000003</v>
      </c>
      <c r="E11" s="179" t="s">
        <v>221</v>
      </c>
      <c r="F11" s="180" t="e">
        <f>VLOOKUP(A11,단가조서!$A$4:$T$33,15,0)</f>
        <v>#N/A</v>
      </c>
      <c r="G11" s="181" t="e">
        <f>TRUNC($D11*F11,1)</f>
        <v>#N/A</v>
      </c>
      <c r="H11" s="181"/>
      <c r="I11" s="181"/>
      <c r="J11" s="181"/>
      <c r="K11" s="181"/>
      <c r="L11" s="181" t="e">
        <f t="shared" ref="L11:M13" si="1">F11+H11+J11</f>
        <v>#N/A</v>
      </c>
      <c r="M11" s="181" t="e">
        <f t="shared" si="1"/>
        <v>#N/A</v>
      </c>
      <c r="N11" s="182"/>
    </row>
    <row r="12" spans="1:14" s="170" customFormat="1" ht="18.75" customHeight="1">
      <c r="A12" s="169"/>
      <c r="B12" s="183" t="s">
        <v>222</v>
      </c>
      <c r="C12" s="184" t="s">
        <v>223</v>
      </c>
      <c r="D12" s="178">
        <v>20</v>
      </c>
      <c r="E12" s="179" t="s">
        <v>224</v>
      </c>
      <c r="F12" s="181" t="e">
        <f>G11</f>
        <v>#N/A</v>
      </c>
      <c r="G12" s="181" t="e">
        <f>TRUNC($D12/100*F12,1)</f>
        <v>#N/A</v>
      </c>
      <c r="H12" s="181"/>
      <c r="I12" s="181"/>
      <c r="J12" s="181"/>
      <c r="K12" s="181"/>
      <c r="L12" s="181" t="e">
        <f t="shared" si="1"/>
        <v>#N/A</v>
      </c>
      <c r="M12" s="181" t="e">
        <f t="shared" si="1"/>
        <v>#N/A</v>
      </c>
      <c r="N12" s="182"/>
    </row>
    <row r="13" spans="1:14" s="170" customFormat="1" ht="18.75" customHeight="1">
      <c r="A13" s="169"/>
      <c r="B13" s="183" t="s">
        <v>225</v>
      </c>
      <c r="C13" s="184"/>
      <c r="D13" s="178">
        <f>1/8*16/12*25/20</f>
        <v>0.20833333333333331</v>
      </c>
      <c r="E13" s="179" t="s">
        <v>137</v>
      </c>
      <c r="F13" s="181"/>
      <c r="G13" s="181"/>
      <c r="H13" s="181">
        <f>VLOOKUP(SUBSTITUTE(B13," ",""),노임단가,2,0)</f>
        <v>230245</v>
      </c>
      <c r="I13" s="181">
        <f>TRUNC($D13*H13,1)</f>
        <v>47967.7</v>
      </c>
      <c r="J13" s="181"/>
      <c r="K13" s="181"/>
      <c r="L13" s="181">
        <f t="shared" si="1"/>
        <v>230245</v>
      </c>
      <c r="M13" s="181">
        <f t="shared" si="1"/>
        <v>47967.7</v>
      </c>
      <c r="N13" s="182"/>
    </row>
    <row r="14" spans="1:14" s="170" customFormat="1" ht="18.75" customHeight="1">
      <c r="A14" s="169"/>
      <c r="B14" s="183" t="s">
        <v>226</v>
      </c>
      <c r="C14" s="184"/>
      <c r="D14" s="185">
        <v>0.38669999999999999</v>
      </c>
      <c r="E14" s="179"/>
      <c r="F14" s="181"/>
      <c r="G14" s="181"/>
      <c r="H14" s="181"/>
      <c r="I14" s="181"/>
      <c r="J14" s="181">
        <f>+D10</f>
        <v>293076</v>
      </c>
      <c r="K14" s="181">
        <f>TRUNC($D14*J14,1)</f>
        <v>113332.4</v>
      </c>
      <c r="L14" s="181">
        <f>F14+H14+J14</f>
        <v>293076</v>
      </c>
      <c r="M14" s="181">
        <f>G14+I14+K14</f>
        <v>113332.4</v>
      </c>
      <c r="N14" s="182"/>
    </row>
    <row r="15" spans="1:14" s="170" customFormat="1" ht="18.75" customHeight="1">
      <c r="A15" s="169"/>
      <c r="B15" s="186" t="s">
        <v>227</v>
      </c>
      <c r="C15" s="187"/>
      <c r="D15" s="188"/>
      <c r="E15" s="189"/>
      <c r="F15" s="190"/>
      <c r="G15" s="190" t="e">
        <f>INT(SUM(G11:G14))</f>
        <v>#N/A</v>
      </c>
      <c r="H15" s="190"/>
      <c r="I15" s="190">
        <f>INT(SUM(I11:I14))</f>
        <v>47967</v>
      </c>
      <c r="J15" s="190"/>
      <c r="K15" s="190">
        <f>INT(SUM(K11:K14))</f>
        <v>113332</v>
      </c>
      <c r="L15" s="190"/>
      <c r="M15" s="190" t="e">
        <f>SUM(G15:K15)</f>
        <v>#N/A</v>
      </c>
      <c r="N15" s="182"/>
    </row>
    <row r="16" spans="1:14" s="170" customFormat="1" ht="20.100000000000001" customHeight="1">
      <c r="A16" s="169"/>
      <c r="B16" s="183" t="s">
        <v>232</v>
      </c>
      <c r="C16" s="184" t="s">
        <v>233</v>
      </c>
      <c r="D16" s="500">
        <v>29358</v>
      </c>
      <c r="E16" s="500"/>
      <c r="F16" s="181"/>
      <c r="G16" s="181"/>
      <c r="H16" s="181"/>
      <c r="I16" s="181"/>
      <c r="J16" s="181"/>
      <c r="K16" s="181"/>
      <c r="L16" s="181"/>
      <c r="M16" s="181"/>
      <c r="N16" s="182"/>
    </row>
    <row r="17" spans="1:14" s="170" customFormat="1" ht="20.100000000000001" customHeight="1">
      <c r="A17" s="169" t="str">
        <f>SUBSTITUTE((B17&amp;C17)," ","")</f>
        <v>경유저유황</v>
      </c>
      <c r="B17" s="183" t="s">
        <v>230</v>
      </c>
      <c r="C17" s="184" t="s">
        <v>231</v>
      </c>
      <c r="D17" s="178">
        <v>3.8</v>
      </c>
      <c r="E17" s="179" t="s">
        <v>234</v>
      </c>
      <c r="F17" s="180" t="e">
        <f>VLOOKUP(A17,단가조서!$A$4:$T$33,15,0)</f>
        <v>#N/A</v>
      </c>
      <c r="G17" s="181" t="e">
        <f>TRUNC($D17*F17,1)</f>
        <v>#N/A</v>
      </c>
      <c r="H17" s="181"/>
      <c r="I17" s="181"/>
      <c r="J17" s="181"/>
      <c r="K17" s="181"/>
      <c r="L17" s="181" t="e">
        <f t="shared" ref="L17:M19" si="2">F17+H17+J17</f>
        <v>#N/A</v>
      </c>
      <c r="M17" s="181" t="e">
        <f t="shared" si="2"/>
        <v>#N/A</v>
      </c>
      <c r="N17" s="182" t="s">
        <v>235</v>
      </c>
    </row>
    <row r="18" spans="1:14" s="170" customFormat="1" ht="20.100000000000001" customHeight="1">
      <c r="A18" s="169" t="str">
        <f>SUBSTITUTE((B18&amp;C18)," ","")</f>
        <v>공업용휘발유무연</v>
      </c>
      <c r="B18" s="176" t="s">
        <v>236</v>
      </c>
      <c r="C18" s="177" t="s">
        <v>237</v>
      </c>
      <c r="D18" s="178">
        <v>0.9</v>
      </c>
      <c r="E18" s="179" t="s">
        <v>234</v>
      </c>
      <c r="F18" s="180" t="e">
        <f>VLOOKUP(A18,단가조서!$A$4:$T$33,15,0)</f>
        <v>#N/A</v>
      </c>
      <c r="G18" s="181" t="e">
        <f>TRUNC($D18*F18,1)</f>
        <v>#N/A</v>
      </c>
      <c r="H18" s="181"/>
      <c r="I18" s="181"/>
      <c r="J18" s="181"/>
      <c r="K18" s="181"/>
      <c r="L18" s="181" t="e">
        <f t="shared" si="2"/>
        <v>#N/A</v>
      </c>
      <c r="M18" s="181" t="e">
        <f t="shared" si="2"/>
        <v>#N/A</v>
      </c>
      <c r="N18" s="182"/>
    </row>
    <row r="19" spans="1:14" s="170" customFormat="1" ht="20.100000000000001" customHeight="1">
      <c r="A19" s="169"/>
      <c r="B19" s="183" t="s">
        <v>238</v>
      </c>
      <c r="C19" s="184"/>
      <c r="D19" s="178">
        <f>1/8*16/12*25/20</f>
        <v>0.20833333333333331</v>
      </c>
      <c r="E19" s="179" t="s">
        <v>137</v>
      </c>
      <c r="F19" s="181"/>
      <c r="G19" s="181"/>
      <c r="H19" s="181">
        <f>VLOOKUP(SUBSTITUTE(B19," ",""),노임단가,2,0)</f>
        <v>192000</v>
      </c>
      <c r="I19" s="181">
        <f>TRUNC($D19*H19,1)</f>
        <v>40000</v>
      </c>
      <c r="J19" s="181"/>
      <c r="K19" s="181"/>
      <c r="L19" s="181">
        <f t="shared" si="2"/>
        <v>192000</v>
      </c>
      <c r="M19" s="181">
        <f t="shared" si="2"/>
        <v>40000</v>
      </c>
      <c r="N19" s="182" t="s">
        <v>235</v>
      </c>
    </row>
    <row r="20" spans="1:14" s="170" customFormat="1" ht="20.100000000000001" customHeight="1">
      <c r="A20" s="169"/>
      <c r="B20" s="183" t="s">
        <v>226</v>
      </c>
      <c r="C20" s="184"/>
      <c r="D20" s="185">
        <v>0.35899999999999999</v>
      </c>
      <c r="E20" s="179"/>
      <c r="F20" s="181"/>
      <c r="G20" s="181"/>
      <c r="H20" s="181"/>
      <c r="I20" s="181"/>
      <c r="J20" s="181">
        <f>+D16</f>
        <v>29358</v>
      </c>
      <c r="K20" s="181">
        <f>TRUNC($D20*J20,1)</f>
        <v>10539.5</v>
      </c>
      <c r="L20" s="181">
        <f>F20+H20+J20</f>
        <v>29358</v>
      </c>
      <c r="M20" s="181">
        <f>G20+I20+K20</f>
        <v>10539.5</v>
      </c>
      <c r="N20" s="182"/>
    </row>
    <row r="21" spans="1:14" s="170" customFormat="1" ht="20.100000000000001" customHeight="1">
      <c r="A21" s="169"/>
      <c r="B21" s="186" t="s">
        <v>227</v>
      </c>
      <c r="C21" s="187"/>
      <c r="D21" s="188"/>
      <c r="E21" s="189"/>
      <c r="F21" s="190"/>
      <c r="G21" s="190" t="e">
        <f>INT(SUM(G17:G20))</f>
        <v>#N/A</v>
      </c>
      <c r="H21" s="190"/>
      <c r="I21" s="190">
        <f>INT(SUM(I17:I20))</f>
        <v>40000</v>
      </c>
      <c r="J21" s="190"/>
      <c r="K21" s="190">
        <f>INT(SUM(K17:K20))</f>
        <v>10539</v>
      </c>
      <c r="L21" s="190"/>
      <c r="M21" s="190" t="e">
        <f>SUM(G21:K21)</f>
        <v>#N/A</v>
      </c>
      <c r="N21" s="182"/>
    </row>
    <row r="22" spans="1:14" s="170" customFormat="1" ht="20.100000000000001" customHeight="1">
      <c r="A22" s="169"/>
      <c r="B22" s="183" t="s">
        <v>239</v>
      </c>
      <c r="C22" s="184" t="s">
        <v>240</v>
      </c>
      <c r="D22" s="500">
        <v>26860</v>
      </c>
      <c r="E22" s="500"/>
      <c r="F22" s="181"/>
      <c r="G22" s="181"/>
      <c r="H22" s="181"/>
      <c r="I22" s="181"/>
      <c r="J22" s="181"/>
      <c r="K22" s="181"/>
      <c r="L22" s="181"/>
      <c r="M22" s="181"/>
      <c r="N22" s="182"/>
    </row>
    <row r="23" spans="1:14" s="170" customFormat="1" ht="20.100000000000001" customHeight="1">
      <c r="A23" s="169" t="str">
        <f>SUBSTITUTE((B23&amp;C23)," ","")</f>
        <v>경유저유황</v>
      </c>
      <c r="B23" s="183" t="s">
        <v>230</v>
      </c>
      <c r="C23" s="184" t="s">
        <v>231</v>
      </c>
      <c r="D23" s="178">
        <v>2.9</v>
      </c>
      <c r="E23" s="179" t="s">
        <v>234</v>
      </c>
      <c r="F23" s="180" t="e">
        <f>VLOOKUP(A23,단가조서!$A$4:$T$33,15,0)</f>
        <v>#N/A</v>
      </c>
      <c r="G23" s="181" t="e">
        <f>TRUNC($D23*F23,1)</f>
        <v>#N/A</v>
      </c>
      <c r="H23" s="181"/>
      <c r="I23" s="181"/>
      <c r="J23" s="181"/>
      <c r="K23" s="181"/>
      <c r="L23" s="181" t="e">
        <f t="shared" ref="L23:M25" si="3">F23+H23+J23</f>
        <v>#N/A</v>
      </c>
      <c r="M23" s="181" t="e">
        <f t="shared" si="3"/>
        <v>#N/A</v>
      </c>
      <c r="N23" s="182" t="s">
        <v>235</v>
      </c>
    </row>
    <row r="24" spans="1:14" s="170" customFormat="1" ht="20.100000000000001" customHeight="1">
      <c r="A24" s="169"/>
      <c r="B24" s="183" t="s">
        <v>222</v>
      </c>
      <c r="C24" s="184" t="s">
        <v>223</v>
      </c>
      <c r="D24" s="178">
        <v>38</v>
      </c>
      <c r="E24" s="179" t="s">
        <v>224</v>
      </c>
      <c r="F24" s="181" t="e">
        <f>G23</f>
        <v>#N/A</v>
      </c>
      <c r="G24" s="181" t="e">
        <f>TRUNC($D24/100*F24,1)</f>
        <v>#N/A</v>
      </c>
      <c r="H24" s="181"/>
      <c r="I24" s="181"/>
      <c r="J24" s="181"/>
      <c r="K24" s="181"/>
      <c r="L24" s="181" t="e">
        <f t="shared" si="3"/>
        <v>#N/A</v>
      </c>
      <c r="M24" s="181" t="e">
        <f t="shared" si="3"/>
        <v>#N/A</v>
      </c>
      <c r="N24" s="182"/>
    </row>
    <row r="25" spans="1:14" s="170" customFormat="1" ht="20.100000000000001" customHeight="1">
      <c r="A25" s="169"/>
      <c r="B25" s="183" t="s">
        <v>238</v>
      </c>
      <c r="C25" s="184"/>
      <c r="D25" s="178">
        <f>1/8*16/12*25/20</f>
        <v>0.20833333333333331</v>
      </c>
      <c r="E25" s="179" t="s">
        <v>137</v>
      </c>
      <c r="F25" s="181"/>
      <c r="G25" s="181"/>
      <c r="H25" s="181">
        <f>VLOOKUP(SUBSTITUTE(B25," ",""),노임단가,2,0)</f>
        <v>192000</v>
      </c>
      <c r="I25" s="181">
        <f>TRUNC($D25*H25,1)</f>
        <v>40000</v>
      </c>
      <c r="J25" s="181"/>
      <c r="K25" s="181"/>
      <c r="L25" s="181">
        <f t="shared" si="3"/>
        <v>192000</v>
      </c>
      <c r="M25" s="181">
        <f t="shared" si="3"/>
        <v>40000</v>
      </c>
      <c r="N25" s="182" t="s">
        <v>235</v>
      </c>
    </row>
    <row r="26" spans="1:14" s="170" customFormat="1" ht="20.100000000000001" customHeight="1">
      <c r="A26" s="169"/>
      <c r="B26" s="183" t="s">
        <v>226</v>
      </c>
      <c r="C26" s="184"/>
      <c r="D26" s="185">
        <v>0.29010000000000002</v>
      </c>
      <c r="E26" s="179"/>
      <c r="F26" s="181"/>
      <c r="G26" s="181"/>
      <c r="H26" s="181"/>
      <c r="I26" s="181"/>
      <c r="J26" s="181">
        <f>+D22</f>
        <v>26860</v>
      </c>
      <c r="K26" s="181">
        <f>TRUNC($D26*J26,1)</f>
        <v>7792</v>
      </c>
      <c r="L26" s="181">
        <f>F26+H26+J26</f>
        <v>26860</v>
      </c>
      <c r="M26" s="181">
        <f>G26+I26+K26</f>
        <v>7792</v>
      </c>
      <c r="N26" s="182"/>
    </row>
    <row r="27" spans="1:14" s="170" customFormat="1" ht="20.100000000000001" customHeight="1">
      <c r="A27" s="169"/>
      <c r="B27" s="191" t="s">
        <v>227</v>
      </c>
      <c r="C27" s="192"/>
      <c r="D27" s="193"/>
      <c r="E27" s="194"/>
      <c r="F27" s="195"/>
      <c r="G27" s="195" t="e">
        <f>INT(SUM(G23:G26))</f>
        <v>#N/A</v>
      </c>
      <c r="H27" s="195"/>
      <c r="I27" s="195">
        <f>INT(SUM(I23:I26))</f>
        <v>40000</v>
      </c>
      <c r="J27" s="195"/>
      <c r="K27" s="195">
        <f>INT(SUM(K23:K26))</f>
        <v>7792</v>
      </c>
      <c r="L27" s="195"/>
      <c r="M27" s="195" t="e">
        <f>SUM(G27:K27)</f>
        <v>#N/A</v>
      </c>
      <c r="N27" s="196"/>
    </row>
    <row r="28" spans="1:14" s="170" customFormat="1" ht="20.100000000000001" customHeight="1">
      <c r="A28" s="169"/>
      <c r="B28" s="183" t="s">
        <v>241</v>
      </c>
      <c r="C28" s="184" t="s">
        <v>242</v>
      </c>
      <c r="D28" s="500">
        <v>266616</v>
      </c>
      <c r="E28" s="500"/>
      <c r="F28" s="181"/>
      <c r="G28" s="181"/>
      <c r="H28" s="181"/>
      <c r="I28" s="181"/>
      <c r="J28" s="181"/>
      <c r="K28" s="181"/>
      <c r="L28" s="181"/>
      <c r="M28" s="181"/>
      <c r="N28" s="182"/>
    </row>
    <row r="29" spans="1:14" s="170" customFormat="1" ht="20.100000000000001" customHeight="1">
      <c r="A29" s="169" t="str">
        <f>SUBSTITUTE((B29&amp;C29)," ","")</f>
        <v>경유저유황</v>
      </c>
      <c r="B29" s="183" t="s">
        <v>230</v>
      </c>
      <c r="C29" s="184" t="s">
        <v>231</v>
      </c>
      <c r="D29" s="178">
        <v>6.1</v>
      </c>
      <c r="E29" s="179" t="s">
        <v>234</v>
      </c>
      <c r="F29" s="180" t="e">
        <f>VLOOKUP(A29,단가조서!$A$4:$T$33,15,0)</f>
        <v>#N/A</v>
      </c>
      <c r="G29" s="181" t="e">
        <f>TRUNC($D29*F29,1)</f>
        <v>#N/A</v>
      </c>
      <c r="H29" s="181"/>
      <c r="I29" s="181"/>
      <c r="J29" s="181"/>
      <c r="K29" s="181"/>
      <c r="L29" s="181" t="e">
        <f t="shared" ref="L29:M31" si="4">F29+H29+J29</f>
        <v>#N/A</v>
      </c>
      <c r="M29" s="181" t="e">
        <f t="shared" si="4"/>
        <v>#N/A</v>
      </c>
      <c r="N29" s="182" t="s">
        <v>235</v>
      </c>
    </row>
    <row r="30" spans="1:14" s="170" customFormat="1" ht="20.100000000000001" customHeight="1">
      <c r="A30" s="169"/>
      <c r="B30" s="183" t="s">
        <v>222</v>
      </c>
      <c r="C30" s="184" t="s">
        <v>223</v>
      </c>
      <c r="D30" s="178">
        <v>39</v>
      </c>
      <c r="E30" s="179" t="s">
        <v>224</v>
      </c>
      <c r="F30" s="181" t="e">
        <f>G29</f>
        <v>#N/A</v>
      </c>
      <c r="G30" s="181" t="e">
        <f>TRUNC($D30/100*F30,1)</f>
        <v>#N/A</v>
      </c>
      <c r="H30" s="181"/>
      <c r="I30" s="181"/>
      <c r="J30" s="181"/>
      <c r="K30" s="181"/>
      <c r="L30" s="181" t="e">
        <f t="shared" si="4"/>
        <v>#N/A</v>
      </c>
      <c r="M30" s="181" t="e">
        <f t="shared" si="4"/>
        <v>#N/A</v>
      </c>
      <c r="N30" s="182"/>
    </row>
    <row r="31" spans="1:14" s="170" customFormat="1" ht="20.100000000000001" customHeight="1">
      <c r="A31" s="169"/>
      <c r="B31" s="183" t="s">
        <v>243</v>
      </c>
      <c r="C31" s="184"/>
      <c r="D31" s="178">
        <f>1/8*16/12*25/20</f>
        <v>0.20833333333333331</v>
      </c>
      <c r="E31" s="179" t="s">
        <v>137</v>
      </c>
      <c r="F31" s="181"/>
      <c r="G31" s="181"/>
      <c r="H31" s="181">
        <f>VLOOKUP(SUBSTITUTE(B31," ",""),노임단가,2,0)</f>
        <v>230245</v>
      </c>
      <c r="I31" s="181">
        <f>TRUNC($D31*H31,1)</f>
        <v>47967.7</v>
      </c>
      <c r="J31" s="181"/>
      <c r="K31" s="181"/>
      <c r="L31" s="181">
        <f t="shared" si="4"/>
        <v>230245</v>
      </c>
      <c r="M31" s="181">
        <f t="shared" si="4"/>
        <v>47967.7</v>
      </c>
      <c r="N31" s="182" t="s">
        <v>235</v>
      </c>
    </row>
    <row r="32" spans="1:14" s="170" customFormat="1" ht="20.100000000000001" customHeight="1">
      <c r="A32" s="169"/>
      <c r="B32" s="183" t="s">
        <v>226</v>
      </c>
      <c r="C32" s="184"/>
      <c r="D32" s="185">
        <f>1991*0.0001</f>
        <v>0.1991</v>
      </c>
      <c r="E32" s="179"/>
      <c r="F32" s="181"/>
      <c r="G32" s="181"/>
      <c r="H32" s="181"/>
      <c r="I32" s="181"/>
      <c r="J32" s="181">
        <f>+D28</f>
        <v>266616</v>
      </c>
      <c r="K32" s="181">
        <f>TRUNC($D32*J32,1)</f>
        <v>53083.199999999997</v>
      </c>
      <c r="L32" s="181">
        <f>F32+H32+J32</f>
        <v>266616</v>
      </c>
      <c r="M32" s="181">
        <f>G32+I32+K32</f>
        <v>53083.199999999997</v>
      </c>
      <c r="N32" s="182"/>
    </row>
    <row r="33" spans="1:14" s="170" customFormat="1" ht="20.100000000000001" customHeight="1">
      <c r="A33" s="169"/>
      <c r="B33" s="191" t="s">
        <v>227</v>
      </c>
      <c r="C33" s="192"/>
      <c r="D33" s="193"/>
      <c r="E33" s="194"/>
      <c r="F33" s="195"/>
      <c r="G33" s="195" t="e">
        <f>INT(SUM(G29:G32))</f>
        <v>#N/A</v>
      </c>
      <c r="H33" s="195"/>
      <c r="I33" s="195">
        <f>INT(SUM(I29:I32))</f>
        <v>47967</v>
      </c>
      <c r="J33" s="195"/>
      <c r="K33" s="195">
        <f>INT(SUM(K29:K32))</f>
        <v>53083</v>
      </c>
      <c r="L33" s="195"/>
      <c r="M33" s="195" t="e">
        <f>SUM(G33:K33)</f>
        <v>#N/A</v>
      </c>
      <c r="N33" s="196"/>
    </row>
    <row r="34" spans="1:14" s="170" customFormat="1" ht="20.100000000000001" customHeight="1">
      <c r="A34" s="169"/>
      <c r="B34" s="183" t="s">
        <v>244</v>
      </c>
      <c r="C34" s="197" t="s">
        <v>245</v>
      </c>
      <c r="D34" s="500">
        <v>2838000</v>
      </c>
      <c r="E34" s="500"/>
      <c r="F34" s="181"/>
      <c r="G34" s="181"/>
      <c r="H34" s="181"/>
      <c r="I34" s="181"/>
      <c r="J34" s="181"/>
      <c r="K34" s="181"/>
      <c r="L34" s="181"/>
      <c r="M34" s="181"/>
      <c r="N34" s="182"/>
    </row>
    <row r="35" spans="1:14" s="170" customFormat="1" ht="20.100000000000001" customHeight="1">
      <c r="A35" s="169" t="str">
        <f>SUBSTITUTE((B35&amp;C35)," ","")</f>
        <v>공업용휘발유무연</v>
      </c>
      <c r="B35" s="176" t="s">
        <v>236</v>
      </c>
      <c r="C35" s="177" t="s">
        <v>237</v>
      </c>
      <c r="D35" s="178">
        <v>5.6</v>
      </c>
      <c r="E35" s="179" t="s">
        <v>234</v>
      </c>
      <c r="F35" s="180" t="e">
        <f>VLOOKUP(A35,단가조서!$A$4:$T$33,15,0)</f>
        <v>#N/A</v>
      </c>
      <c r="G35" s="181" t="e">
        <f>TRUNC($D35*F35,1)</f>
        <v>#N/A</v>
      </c>
      <c r="H35" s="181"/>
      <c r="I35" s="181"/>
      <c r="J35" s="181"/>
      <c r="K35" s="181"/>
      <c r="L35" s="181" t="e">
        <f t="shared" ref="L35:M37" si="5">F35+H35+J35</f>
        <v>#N/A</v>
      </c>
      <c r="M35" s="181" t="e">
        <f t="shared" si="5"/>
        <v>#N/A</v>
      </c>
      <c r="N35" s="182" t="s">
        <v>235</v>
      </c>
    </row>
    <row r="36" spans="1:14" s="170" customFormat="1" ht="20.100000000000001" customHeight="1">
      <c r="A36" s="169"/>
      <c r="B36" s="183" t="s">
        <v>222</v>
      </c>
      <c r="C36" s="184" t="s">
        <v>223</v>
      </c>
      <c r="D36" s="178">
        <v>20</v>
      </c>
      <c r="E36" s="179" t="s">
        <v>224</v>
      </c>
      <c r="F36" s="181" t="e">
        <f>G35</f>
        <v>#N/A</v>
      </c>
      <c r="G36" s="181" t="e">
        <f>TRUNC($D36/100*F36,1)</f>
        <v>#N/A</v>
      </c>
      <c r="H36" s="181"/>
      <c r="I36" s="181"/>
      <c r="J36" s="181"/>
      <c r="K36" s="181"/>
      <c r="L36" s="181" t="e">
        <f t="shared" si="5"/>
        <v>#N/A</v>
      </c>
      <c r="M36" s="181" t="e">
        <f t="shared" si="5"/>
        <v>#N/A</v>
      </c>
      <c r="N36" s="182"/>
    </row>
    <row r="37" spans="1:14" s="170" customFormat="1" ht="20.100000000000001" customHeight="1">
      <c r="A37" s="169"/>
      <c r="B37" s="183" t="s">
        <v>246</v>
      </c>
      <c r="C37" s="184"/>
      <c r="D37" s="178">
        <f>1/8*16/12*25/20</f>
        <v>0.20833333333333331</v>
      </c>
      <c r="E37" s="179" t="s">
        <v>137</v>
      </c>
      <c r="F37" s="181"/>
      <c r="G37" s="181"/>
      <c r="H37" s="181">
        <f>VLOOKUP(SUBSTITUTE(B37," ",""),노임단가,2,0)</f>
        <v>151669</v>
      </c>
      <c r="I37" s="181">
        <f>TRUNC($D37*H37,1)</f>
        <v>31597.7</v>
      </c>
      <c r="J37" s="181"/>
      <c r="K37" s="181"/>
      <c r="L37" s="181">
        <f t="shared" si="5"/>
        <v>151669</v>
      </c>
      <c r="M37" s="181">
        <f t="shared" si="5"/>
        <v>31597.7</v>
      </c>
      <c r="N37" s="182" t="s">
        <v>235</v>
      </c>
    </row>
    <row r="38" spans="1:14" s="170" customFormat="1" ht="20.100000000000001" customHeight="1">
      <c r="A38" s="169"/>
      <c r="B38" s="183" t="s">
        <v>226</v>
      </c>
      <c r="C38" s="184"/>
      <c r="D38" s="185">
        <f>6266*0.0000001</f>
        <v>6.2659999999999994E-4</v>
      </c>
      <c r="E38" s="179"/>
      <c r="F38" s="181"/>
      <c r="G38" s="181"/>
      <c r="H38" s="181"/>
      <c r="I38" s="181"/>
      <c r="J38" s="181">
        <f>+D34</f>
        <v>2838000</v>
      </c>
      <c r="K38" s="181">
        <f>TRUNC($D38*J38,1)</f>
        <v>1778.2</v>
      </c>
      <c r="L38" s="181">
        <f>F38+H38+J38</f>
        <v>2838000</v>
      </c>
      <c r="M38" s="181">
        <f>G38+I38+K38</f>
        <v>1778.2</v>
      </c>
      <c r="N38" s="182"/>
    </row>
    <row r="39" spans="1:14" s="170" customFormat="1" ht="20.100000000000001" customHeight="1">
      <c r="A39" s="169"/>
      <c r="B39" s="191" t="s">
        <v>227</v>
      </c>
      <c r="C39" s="192"/>
      <c r="D39" s="193"/>
      <c r="E39" s="194"/>
      <c r="F39" s="195"/>
      <c r="G39" s="195" t="e">
        <f>INT(SUM(G35:G38))</f>
        <v>#N/A</v>
      </c>
      <c r="H39" s="195"/>
      <c r="I39" s="195">
        <f>INT(SUM(I35:I38))</f>
        <v>31597</v>
      </c>
      <c r="J39" s="195"/>
      <c r="K39" s="195">
        <f>INT(SUM(K35:K38))</f>
        <v>1778</v>
      </c>
      <c r="L39" s="195"/>
      <c r="M39" s="195" t="e">
        <f>SUM(G39:K39)</f>
        <v>#N/A</v>
      </c>
      <c r="N39" s="196"/>
    </row>
    <row r="42" spans="1:14">
      <c r="C42" s="200"/>
      <c r="D42" s="200"/>
      <c r="E42" s="200"/>
      <c r="F42" s="200"/>
      <c r="G42" s="200"/>
      <c r="H42" s="200"/>
      <c r="I42" s="200"/>
    </row>
    <row r="43" spans="1:14">
      <c r="C43" s="200"/>
      <c r="D43" s="200"/>
      <c r="E43" s="201"/>
      <c r="F43" s="200"/>
      <c r="G43" s="200"/>
      <c r="H43" s="200"/>
      <c r="I43" s="200"/>
    </row>
    <row r="44" spans="1:14">
      <c r="C44" s="200"/>
      <c r="D44" s="200"/>
      <c r="E44" s="202"/>
      <c r="F44" s="200"/>
      <c r="G44" s="203"/>
      <c r="H44" s="204"/>
      <c r="I44" s="200"/>
    </row>
    <row r="45" spans="1:14">
      <c r="C45" s="200"/>
      <c r="D45" s="200"/>
      <c r="E45" s="202"/>
      <c r="F45" s="200"/>
      <c r="G45" s="203"/>
      <c r="H45" s="204"/>
      <c r="I45" s="200"/>
    </row>
    <row r="46" spans="1:14">
      <c r="C46" s="200"/>
      <c r="D46" s="200"/>
      <c r="E46" s="202"/>
      <c r="F46" s="200"/>
      <c r="G46" s="203"/>
      <c r="H46" s="204"/>
      <c r="I46" s="200"/>
    </row>
    <row r="47" spans="1:14">
      <c r="C47" s="200"/>
      <c r="D47" s="200"/>
      <c r="E47" s="202"/>
      <c r="F47" s="200"/>
      <c r="G47" s="203"/>
      <c r="H47" s="204"/>
      <c r="I47" s="200"/>
    </row>
    <row r="48" spans="1:14">
      <c r="C48" s="200"/>
      <c r="D48" s="200"/>
      <c r="E48" s="202"/>
      <c r="F48" s="200"/>
      <c r="G48" s="205"/>
      <c r="H48" s="204"/>
      <c r="I48" s="200"/>
    </row>
  </sheetData>
  <mergeCells count="16">
    <mergeCell ref="D34:E34"/>
    <mergeCell ref="B1:N1"/>
    <mergeCell ref="B2:B3"/>
    <mergeCell ref="C2:C3"/>
    <mergeCell ref="D2:D3"/>
    <mergeCell ref="E2:E3"/>
    <mergeCell ref="F2:G2"/>
    <mergeCell ref="H2:I2"/>
    <mergeCell ref="J2:K2"/>
    <mergeCell ref="L2:M2"/>
    <mergeCell ref="N2:N3"/>
    <mergeCell ref="D4:E4"/>
    <mergeCell ref="D10:E10"/>
    <mergeCell ref="D16:E16"/>
    <mergeCell ref="D22:E22"/>
    <mergeCell ref="D28:E28"/>
  </mergeCells>
  <phoneticPr fontId="3" type="noConversion"/>
  <pageMargins left="0.78740157480314965" right="0.59055118110236227" top="0.74803149606299213" bottom="0.74803149606299213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"/>
  <sheetViews>
    <sheetView showGridLines="0" view="pageBreakPreview" topLeftCell="C1" zoomScale="60" zoomScaleNormal="100" workbookViewId="0">
      <selection activeCell="H10" sqref="H10"/>
    </sheetView>
  </sheetViews>
  <sheetFormatPr defaultRowHeight="13.5"/>
  <sheetData>
    <row r="1" spans="1:13" ht="25.5">
      <c r="A1" s="468" t="s">
        <v>1030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</row>
  </sheetData>
  <mergeCells count="1">
    <mergeCell ref="A1:M1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4"/>
  <dimension ref="A1:Y2438"/>
  <sheetViews>
    <sheetView showGridLines="0" view="pageBreakPreview" zoomScale="85" zoomScaleNormal="100" zoomScaleSheetLayoutView="85" workbookViewId="0">
      <pane ySplit="3" topLeftCell="A4" activePane="bottomLeft" state="frozen"/>
      <selection activeCell="C12" sqref="C12"/>
      <selection pane="bottomLeft" activeCell="H10" sqref="H10"/>
    </sheetView>
  </sheetViews>
  <sheetFormatPr defaultColWidth="8.88671875" defaultRowHeight="16.5"/>
  <cols>
    <col min="1" max="1" width="3.77734375" style="46" customWidth="1"/>
    <col min="2" max="2" width="21.77734375" style="46" customWidth="1"/>
    <col min="3" max="3" width="28.44140625" style="46" customWidth="1"/>
    <col min="4" max="4" width="5.33203125" style="65" customWidth="1"/>
    <col min="5" max="5" width="9.5546875" style="62" bestFit="1" customWidth="1"/>
    <col min="6" max="6" width="7.5546875" style="211" customWidth="1"/>
    <col min="7" max="7" width="7.6640625" style="212" customWidth="1"/>
    <col min="8" max="8" width="6.77734375" style="62" customWidth="1"/>
    <col min="9" max="9" width="9.5546875" style="212" bestFit="1" customWidth="1"/>
    <col min="10" max="10" width="6.77734375" style="211" customWidth="1"/>
    <col min="11" max="11" width="8" style="62" hidden="1" customWidth="1"/>
    <col min="12" max="12" width="6.77734375" style="62" hidden="1" customWidth="1"/>
    <col min="13" max="13" width="9.6640625" style="43" customWidth="1"/>
    <col min="14" max="14" width="9.6640625" style="62" customWidth="1"/>
    <col min="15" max="16" width="9.6640625" style="213" customWidth="1"/>
    <col min="17" max="17" width="10.5546875" style="43" customWidth="1"/>
    <col min="18" max="18" width="10.77734375" style="62" customWidth="1"/>
    <col min="19" max="19" width="10.109375" style="214" customWidth="1"/>
    <col min="20" max="20" width="7.6640625" style="46" customWidth="1"/>
    <col min="21" max="16384" width="8.88671875" style="46"/>
  </cols>
  <sheetData>
    <row r="1" spans="1:21" ht="36" customHeight="1">
      <c r="B1" s="513" t="s">
        <v>247</v>
      </c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</row>
    <row r="2" spans="1:21" ht="21" customHeight="1">
      <c r="B2" s="514" t="s">
        <v>248</v>
      </c>
      <c r="C2" s="516" t="s">
        <v>249</v>
      </c>
      <c r="D2" s="516" t="s">
        <v>25</v>
      </c>
      <c r="E2" s="518" t="s">
        <v>250</v>
      </c>
      <c r="F2" s="518"/>
      <c r="G2" s="518" t="s">
        <v>251</v>
      </c>
      <c r="H2" s="518"/>
      <c r="I2" s="518" t="s">
        <v>252</v>
      </c>
      <c r="J2" s="518"/>
      <c r="K2" s="518" t="s">
        <v>253</v>
      </c>
      <c r="L2" s="518"/>
      <c r="M2" s="45" t="s">
        <v>254</v>
      </c>
      <c r="N2" s="206"/>
      <c r="O2" s="206"/>
      <c r="P2" s="207"/>
      <c r="Q2" s="516" t="s">
        <v>255</v>
      </c>
      <c r="R2" s="518" t="s">
        <v>256</v>
      </c>
      <c r="S2" s="518"/>
      <c r="T2" s="511" t="s">
        <v>257</v>
      </c>
    </row>
    <row r="3" spans="1:21" ht="21" customHeight="1">
      <c r="B3" s="515"/>
      <c r="C3" s="517"/>
      <c r="D3" s="517"/>
      <c r="E3" s="208" t="s">
        <v>258</v>
      </c>
      <c r="F3" s="209" t="s">
        <v>259</v>
      </c>
      <c r="G3" s="208" t="s">
        <v>258</v>
      </c>
      <c r="H3" s="208" t="s">
        <v>259</v>
      </c>
      <c r="I3" s="208" t="s">
        <v>258</v>
      </c>
      <c r="J3" s="209" t="s">
        <v>259</v>
      </c>
      <c r="K3" s="208" t="s">
        <v>258</v>
      </c>
      <c r="L3" s="208" t="s">
        <v>259</v>
      </c>
      <c r="M3" s="44" t="s">
        <v>32</v>
      </c>
      <c r="N3" s="208" t="s">
        <v>260</v>
      </c>
      <c r="O3" s="281" t="s">
        <v>892</v>
      </c>
      <c r="P3" s="208" t="s">
        <v>260</v>
      </c>
      <c r="Q3" s="517"/>
      <c r="R3" s="208" t="s">
        <v>33</v>
      </c>
      <c r="S3" s="209" t="s">
        <v>261</v>
      </c>
      <c r="T3" s="512"/>
    </row>
    <row r="4" spans="1:21" ht="21" customHeight="1">
      <c r="A4" s="210" t="str">
        <f t="shared" ref="A4:A22" si="0">B4&amp;C4</f>
        <v>ARML=1m</v>
      </c>
      <c r="B4" s="292" t="s">
        <v>774</v>
      </c>
      <c r="C4" s="292" t="s">
        <v>770</v>
      </c>
      <c r="D4" s="110" t="s">
        <v>775</v>
      </c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8"/>
      <c r="Q4" s="417"/>
      <c r="R4" s="417"/>
      <c r="S4" s="412"/>
      <c r="T4" s="293"/>
    </row>
    <row r="5" spans="1:21" ht="21" customHeight="1">
      <c r="A5" s="210" t="str">
        <f t="shared" si="0"/>
        <v>ARML=2m</v>
      </c>
      <c r="B5" s="284" t="s">
        <v>774</v>
      </c>
      <c r="C5" s="284" t="s">
        <v>771</v>
      </c>
      <c r="D5" s="117" t="s">
        <v>775</v>
      </c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20"/>
      <c r="Q5" s="419"/>
      <c r="R5" s="419"/>
      <c r="S5" s="413"/>
      <c r="T5" s="294"/>
    </row>
    <row r="6" spans="1:21" ht="21" customHeight="1">
      <c r="A6" s="210" t="str">
        <f t="shared" si="0"/>
        <v>CCTV 안내판AL2T</v>
      </c>
      <c r="B6" s="89" t="s">
        <v>832</v>
      </c>
      <c r="C6" s="90" t="s">
        <v>833</v>
      </c>
      <c r="D6" s="31" t="s">
        <v>777</v>
      </c>
      <c r="E6" s="421"/>
      <c r="F6" s="422"/>
      <c r="G6" s="421"/>
      <c r="H6" s="422"/>
      <c r="I6" s="421"/>
      <c r="J6" s="422"/>
      <c r="K6" s="419"/>
      <c r="L6" s="419"/>
      <c r="M6" s="419"/>
      <c r="N6" s="419"/>
      <c r="O6" s="419"/>
      <c r="P6" s="420"/>
      <c r="Q6" s="419"/>
      <c r="R6" s="419"/>
      <c r="S6" s="413"/>
      <c r="T6" s="294"/>
    </row>
    <row r="7" spans="1:21" ht="21" customHeight="1">
      <c r="A7" s="210" t="str">
        <f t="shared" si="0"/>
        <v>CD-PPE 36mm</v>
      </c>
      <c r="B7" s="90" t="s">
        <v>856</v>
      </c>
      <c r="C7" s="90" t="s">
        <v>857</v>
      </c>
      <c r="D7" s="11" t="s">
        <v>763</v>
      </c>
      <c r="E7" s="421"/>
      <c r="F7" s="422"/>
      <c r="G7" s="421"/>
      <c r="H7" s="422"/>
      <c r="I7" s="421"/>
      <c r="J7" s="422"/>
      <c r="K7" s="419"/>
      <c r="L7" s="419"/>
      <c r="M7" s="419"/>
      <c r="N7" s="419"/>
      <c r="O7" s="419"/>
      <c r="P7" s="420"/>
      <c r="Q7" s="419"/>
      <c r="R7" s="419"/>
      <c r="S7" s="414"/>
      <c r="T7" s="294"/>
    </row>
    <row r="8" spans="1:21" ht="21" customHeight="1">
      <c r="A8" s="210" t="str">
        <f t="shared" si="0"/>
        <v>ELB20AF</v>
      </c>
      <c r="B8" s="32" t="s">
        <v>808</v>
      </c>
      <c r="C8" s="142" t="s">
        <v>809</v>
      </c>
      <c r="D8" s="31" t="s">
        <v>777</v>
      </c>
      <c r="E8" s="421"/>
      <c r="F8" s="423"/>
      <c r="G8" s="421"/>
      <c r="H8" s="422"/>
      <c r="I8" s="421"/>
      <c r="J8" s="422"/>
      <c r="K8" s="419"/>
      <c r="L8" s="419"/>
      <c r="M8" s="419"/>
      <c r="N8" s="419"/>
      <c r="O8" s="419"/>
      <c r="P8" s="420"/>
      <c r="Q8" s="419"/>
      <c r="R8" s="419"/>
      <c r="S8" s="413"/>
      <c r="T8" s="294"/>
    </row>
    <row r="9" spans="1:21" ht="21" customHeight="1">
      <c r="A9" s="210" t="str">
        <f t="shared" si="0"/>
        <v>FDFmini-4port(SC)</v>
      </c>
      <c r="B9" s="284" t="s">
        <v>70</v>
      </c>
      <c r="C9" s="284" t="s">
        <v>596</v>
      </c>
      <c r="D9" s="289" t="s">
        <v>163</v>
      </c>
      <c r="E9" s="419"/>
      <c r="F9" s="419"/>
      <c r="G9" s="419"/>
      <c r="H9" s="419"/>
      <c r="I9" s="419"/>
      <c r="J9" s="419"/>
      <c r="K9" s="419"/>
      <c r="L9" s="419"/>
      <c r="M9" s="419"/>
      <c r="N9" s="419"/>
      <c r="O9" s="419"/>
      <c r="P9" s="420"/>
      <c r="Q9" s="419"/>
      <c r="R9" s="419"/>
      <c r="S9" s="413"/>
      <c r="T9" s="294"/>
    </row>
    <row r="10" spans="1:21" ht="21" customHeight="1">
      <c r="A10" s="210" t="str">
        <f t="shared" si="0"/>
        <v>OJCLC/SC-1m</v>
      </c>
      <c r="B10" s="284" t="s">
        <v>71</v>
      </c>
      <c r="C10" s="284" t="s">
        <v>174</v>
      </c>
      <c r="D10" s="289" t="s">
        <v>163</v>
      </c>
      <c r="E10" s="419"/>
      <c r="F10" s="419"/>
      <c r="G10" s="419"/>
      <c r="H10" s="419"/>
      <c r="I10" s="419"/>
      <c r="J10" s="419"/>
      <c r="K10" s="419"/>
      <c r="L10" s="419"/>
      <c r="M10" s="419"/>
      <c r="N10" s="419"/>
      <c r="O10" s="419"/>
      <c r="P10" s="420"/>
      <c r="Q10" s="419"/>
      <c r="R10" s="419"/>
      <c r="S10" s="413"/>
      <c r="T10" s="294"/>
      <c r="U10" s="290"/>
    </row>
    <row r="11" spans="1:21" ht="21" customHeight="1">
      <c r="A11" s="210" t="str">
        <f t="shared" si="0"/>
        <v>Pole3m,sus</v>
      </c>
      <c r="B11" s="284" t="s">
        <v>265</v>
      </c>
      <c r="C11" s="284" t="s">
        <v>268</v>
      </c>
      <c r="D11" s="31" t="s">
        <v>173</v>
      </c>
      <c r="E11" s="419"/>
      <c r="F11" s="419"/>
      <c r="G11" s="419"/>
      <c r="H11" s="419"/>
      <c r="I11" s="419"/>
      <c r="J11" s="419"/>
      <c r="K11" s="419"/>
      <c r="L11" s="419"/>
      <c r="M11" s="419"/>
      <c r="N11" s="419"/>
      <c r="O11" s="419"/>
      <c r="P11" s="420"/>
      <c r="Q11" s="419"/>
      <c r="R11" s="419"/>
      <c r="S11" s="413"/>
      <c r="T11" s="294"/>
    </row>
    <row r="12" spans="1:21" ht="21" customHeight="1">
      <c r="A12" s="210" t="str">
        <f t="shared" si="0"/>
        <v>Pole4m,sus</v>
      </c>
      <c r="B12" s="284" t="s">
        <v>265</v>
      </c>
      <c r="C12" s="284" t="s">
        <v>267</v>
      </c>
      <c r="D12" s="31" t="s">
        <v>173</v>
      </c>
      <c r="E12" s="419"/>
      <c r="F12" s="419"/>
      <c r="G12" s="419"/>
      <c r="H12" s="419"/>
      <c r="I12" s="419"/>
      <c r="J12" s="419"/>
      <c r="K12" s="419"/>
      <c r="L12" s="419"/>
      <c r="M12" s="419"/>
      <c r="N12" s="419"/>
      <c r="O12" s="419"/>
      <c r="P12" s="420"/>
      <c r="Q12" s="419"/>
      <c r="R12" s="419"/>
      <c r="S12" s="413"/>
      <c r="T12" s="294"/>
    </row>
    <row r="13" spans="1:21" ht="21" customHeight="1">
      <c r="A13" s="210" t="str">
        <f t="shared" si="0"/>
        <v>Pole6m,sus</v>
      </c>
      <c r="B13" s="284" t="s">
        <v>265</v>
      </c>
      <c r="C13" s="284" t="s">
        <v>266</v>
      </c>
      <c r="D13" s="31" t="s">
        <v>173</v>
      </c>
      <c r="E13" s="419"/>
      <c r="F13" s="419"/>
      <c r="G13" s="419"/>
      <c r="H13" s="419"/>
      <c r="I13" s="419"/>
      <c r="J13" s="419"/>
      <c r="K13" s="419"/>
      <c r="L13" s="419"/>
      <c r="M13" s="419"/>
      <c r="N13" s="419"/>
      <c r="O13" s="419"/>
      <c r="P13" s="420"/>
      <c r="Q13" s="419"/>
      <c r="R13" s="419"/>
      <c r="S13" s="413"/>
      <c r="T13" s="294"/>
    </row>
    <row r="14" spans="1:21" ht="21" customHeight="1">
      <c r="A14" s="210" t="str">
        <f t="shared" si="0"/>
        <v>RJ-45Cat.5E</v>
      </c>
      <c r="B14" s="284" t="s">
        <v>74</v>
      </c>
      <c r="C14" s="284" t="s">
        <v>264</v>
      </c>
      <c r="D14" s="289" t="s">
        <v>163</v>
      </c>
      <c r="E14" s="419"/>
      <c r="F14" s="419"/>
      <c r="G14" s="419"/>
      <c r="H14" s="419"/>
      <c r="I14" s="419"/>
      <c r="J14" s="419"/>
      <c r="K14" s="419"/>
      <c r="L14" s="419"/>
      <c r="M14" s="419"/>
      <c r="N14" s="419"/>
      <c r="O14" s="419"/>
      <c r="P14" s="420"/>
      <c r="Q14" s="419"/>
      <c r="R14" s="419"/>
      <c r="S14" s="413"/>
      <c r="T14" s="294"/>
    </row>
    <row r="15" spans="1:21" ht="21" customHeight="1">
      <c r="A15" s="210" t="str">
        <f t="shared" si="0"/>
        <v>SFPWDM-10km</v>
      </c>
      <c r="B15" s="284" t="s">
        <v>170</v>
      </c>
      <c r="C15" s="284" t="s">
        <v>754</v>
      </c>
      <c r="D15" s="31" t="s">
        <v>163</v>
      </c>
      <c r="E15" s="419"/>
      <c r="F15" s="419"/>
      <c r="G15" s="419"/>
      <c r="H15" s="419"/>
      <c r="I15" s="419"/>
      <c r="J15" s="419"/>
      <c r="K15" s="419"/>
      <c r="L15" s="419"/>
      <c r="M15" s="419"/>
      <c r="N15" s="420"/>
      <c r="O15" s="419"/>
      <c r="P15" s="420"/>
      <c r="Q15" s="419"/>
      <c r="R15" s="419"/>
      <c r="S15" s="433"/>
      <c r="T15" s="419"/>
    </row>
    <row r="16" spans="1:21" ht="24.95" customHeight="1">
      <c r="A16" s="210" t="str">
        <f t="shared" si="0"/>
        <v>SPD전원용 40kA</v>
      </c>
      <c r="B16" s="32" t="s">
        <v>810</v>
      </c>
      <c r="C16" s="142" t="s">
        <v>1036</v>
      </c>
      <c r="D16" s="31" t="s">
        <v>777</v>
      </c>
      <c r="E16" s="421"/>
      <c r="F16" s="422"/>
      <c r="G16" s="421"/>
      <c r="H16" s="422"/>
      <c r="I16" s="421"/>
      <c r="J16" s="422"/>
      <c r="K16" s="419"/>
      <c r="L16" s="419"/>
      <c r="M16" s="419"/>
      <c r="N16" s="419"/>
      <c r="O16" s="419"/>
      <c r="P16" s="420"/>
      <c r="Q16" s="419"/>
      <c r="R16" s="419"/>
      <c r="S16" s="413"/>
      <c r="T16" s="294"/>
    </row>
    <row r="17" spans="1:25" ht="21" customHeight="1">
      <c r="A17" s="210" t="str">
        <f t="shared" si="0"/>
        <v>UTP케이블LS CCTV POE 장거리용</v>
      </c>
      <c r="B17" s="30" t="s">
        <v>848</v>
      </c>
      <c r="C17" s="137" t="s">
        <v>849</v>
      </c>
      <c r="D17" s="289" t="s">
        <v>141</v>
      </c>
      <c r="E17" s="419"/>
      <c r="F17" s="419"/>
      <c r="G17" s="419"/>
      <c r="H17" s="419"/>
      <c r="I17" s="419"/>
      <c r="J17" s="419"/>
      <c r="K17" s="419"/>
      <c r="L17" s="419"/>
      <c r="M17" s="419"/>
      <c r="N17" s="419"/>
      <c r="O17" s="419"/>
      <c r="P17" s="420"/>
      <c r="Q17" s="419"/>
      <c r="R17" s="419"/>
      <c r="S17" s="413"/>
      <c r="T17" s="294"/>
    </row>
    <row r="18" spans="1:25" ht="21" customHeight="1">
      <c r="A18" s="210" t="str">
        <f t="shared" si="0"/>
        <v>각재(角材)외송(㎥),30*30*3600</v>
      </c>
      <c r="B18" s="285" t="s">
        <v>877</v>
      </c>
      <c r="C18" s="285" t="s">
        <v>1037</v>
      </c>
      <c r="D18" s="31" t="s">
        <v>883</v>
      </c>
      <c r="E18" s="421"/>
      <c r="F18" s="422"/>
      <c r="G18" s="421"/>
      <c r="H18" s="422"/>
      <c r="I18" s="421"/>
      <c r="J18" s="422"/>
      <c r="K18" s="88"/>
      <c r="L18" s="88"/>
      <c r="M18" s="88"/>
      <c r="N18" s="88"/>
      <c r="O18" s="88"/>
      <c r="P18" s="424"/>
      <c r="Q18" s="419"/>
      <c r="R18" s="88"/>
      <c r="S18" s="415"/>
      <c r="T18" s="53"/>
    </row>
    <row r="19" spans="1:25" ht="21" customHeight="1">
      <c r="A19" s="210" t="str">
        <f t="shared" si="0"/>
        <v>광 피그테일LC-SM-1.5m</v>
      </c>
      <c r="B19" s="284" t="s">
        <v>178</v>
      </c>
      <c r="C19" s="284" t="s">
        <v>755</v>
      </c>
      <c r="D19" s="289" t="s">
        <v>163</v>
      </c>
      <c r="E19" s="419"/>
      <c r="F19" s="419"/>
      <c r="G19" s="419"/>
      <c r="H19" s="419"/>
      <c r="I19" s="419"/>
      <c r="J19" s="419"/>
      <c r="K19" s="419"/>
      <c r="L19" s="419"/>
      <c r="M19" s="419"/>
      <c r="N19" s="419"/>
      <c r="O19" s="419"/>
      <c r="P19" s="420"/>
      <c r="Q19" s="419"/>
      <c r="R19" s="419"/>
      <c r="S19" s="413"/>
      <c r="T19" s="294"/>
    </row>
    <row r="20" spans="1:25" s="279" customFormat="1" ht="21" customHeight="1">
      <c r="A20" s="210" t="str">
        <f t="shared" si="0"/>
        <v>광케이블SM8C</v>
      </c>
      <c r="B20" s="161" t="s">
        <v>139</v>
      </c>
      <c r="C20" s="161" t="s">
        <v>140</v>
      </c>
      <c r="D20" s="289" t="s">
        <v>141</v>
      </c>
      <c r="E20" s="419"/>
      <c r="F20" s="419"/>
      <c r="G20" s="419"/>
      <c r="H20" s="419"/>
      <c r="I20" s="419"/>
      <c r="J20" s="419"/>
      <c r="K20" s="419"/>
      <c r="L20" s="419"/>
      <c r="M20" s="419"/>
      <c r="N20" s="419"/>
      <c r="O20" s="419"/>
      <c r="P20" s="420"/>
      <c r="Q20" s="419"/>
      <c r="R20" s="419"/>
      <c r="S20" s="414"/>
      <c r="T20" s="294"/>
    </row>
    <row r="21" spans="1:25" ht="21" customHeight="1">
      <c r="A21" s="210" t="str">
        <f t="shared" si="0"/>
        <v>기초앵커(L형 앵커)M22 x 500 x 4</v>
      </c>
      <c r="B21" s="250" t="s">
        <v>797</v>
      </c>
      <c r="C21" s="34" t="s">
        <v>798</v>
      </c>
      <c r="D21" s="31" t="s">
        <v>799</v>
      </c>
      <c r="E21" s="419"/>
      <c r="F21" s="419"/>
      <c r="G21" s="419"/>
      <c r="H21" s="419"/>
      <c r="I21" s="419"/>
      <c r="J21" s="419"/>
      <c r="K21" s="419"/>
      <c r="L21" s="419"/>
      <c r="M21" s="419"/>
      <c r="N21" s="419"/>
      <c r="O21" s="419"/>
      <c r="P21" s="420"/>
      <c r="Q21" s="419"/>
      <c r="R21" s="419"/>
      <c r="S21" s="413"/>
      <c r="T21" s="295"/>
    </row>
    <row r="22" spans="1:25" s="279" customFormat="1" ht="21" customHeight="1">
      <c r="A22" s="210" t="str">
        <f t="shared" si="0"/>
        <v>내수합판1급, 12×1220×2440mm(㎡)</v>
      </c>
      <c r="B22" s="285" t="s">
        <v>875</v>
      </c>
      <c r="C22" s="285" t="s">
        <v>876</v>
      </c>
      <c r="D22" s="31" t="s">
        <v>874</v>
      </c>
      <c r="E22" s="421"/>
      <c r="F22" s="422"/>
      <c r="G22" s="421"/>
      <c r="H22" s="422"/>
      <c r="I22" s="421"/>
      <c r="J22" s="422"/>
      <c r="K22" s="88"/>
      <c r="L22" s="88"/>
      <c r="M22" s="88"/>
      <c r="N22" s="88"/>
      <c r="O22" s="88"/>
      <c r="P22" s="424"/>
      <c r="Q22" s="419"/>
      <c r="R22" s="88"/>
      <c r="S22" s="415"/>
      <c r="T22" s="53"/>
    </row>
    <row r="23" spans="1:25" s="279" customFormat="1" ht="21" customHeight="1">
      <c r="A23" s="210" t="str">
        <f>B23&amp;C23</f>
        <v>데이타 케이블STP, CAT-6, 4P</v>
      </c>
      <c r="B23" s="284" t="s">
        <v>580</v>
      </c>
      <c r="C23" s="284" t="s">
        <v>581</v>
      </c>
      <c r="D23" s="288" t="s">
        <v>141</v>
      </c>
      <c r="E23" s="419"/>
      <c r="F23" s="419"/>
      <c r="G23" s="419"/>
      <c r="H23" s="419"/>
      <c r="I23" s="419"/>
      <c r="J23" s="419"/>
      <c r="K23" s="419"/>
      <c r="L23" s="419"/>
      <c r="M23" s="419"/>
      <c r="N23" s="419"/>
      <c r="O23" s="419"/>
      <c r="P23" s="420"/>
      <c r="Q23" s="419"/>
      <c r="R23" s="419"/>
      <c r="S23" s="416"/>
      <c r="T23" s="294"/>
    </row>
    <row r="24" spans="1:25" s="279" customFormat="1" ht="21" customHeight="1">
      <c r="A24" s="210" t="str">
        <f>B24&amp;C24</f>
        <v>데이타 케이블UTP, CAT-6, 4P</v>
      </c>
      <c r="B24" s="284" t="s">
        <v>580</v>
      </c>
      <c r="C24" s="284" t="s">
        <v>582</v>
      </c>
      <c r="D24" s="288" t="s">
        <v>141</v>
      </c>
      <c r="E24" s="419"/>
      <c r="F24" s="419"/>
      <c r="G24" s="419"/>
      <c r="H24" s="419"/>
      <c r="I24" s="419"/>
      <c r="J24" s="419"/>
      <c r="K24" s="419"/>
      <c r="L24" s="419"/>
      <c r="M24" s="419"/>
      <c r="N24" s="419"/>
      <c r="O24" s="419"/>
      <c r="P24" s="420"/>
      <c r="Q24" s="419"/>
      <c r="R24" s="419"/>
      <c r="S24" s="413"/>
      <c r="T24" s="294"/>
    </row>
    <row r="25" spans="1:25" s="279" customFormat="1" ht="21" customHeight="1">
      <c r="A25" s="210" t="str">
        <f t="shared" ref="A25:A52" si="1">B25&amp;C25</f>
        <v>모래강모래</v>
      </c>
      <c r="B25" s="283" t="s">
        <v>884</v>
      </c>
      <c r="C25" s="287" t="s">
        <v>885</v>
      </c>
      <c r="D25" s="31" t="s">
        <v>883</v>
      </c>
      <c r="E25" s="421"/>
      <c r="F25" s="422"/>
      <c r="G25" s="421"/>
      <c r="H25" s="422"/>
      <c r="I25" s="421"/>
      <c r="J25" s="422"/>
      <c r="K25" s="88"/>
      <c r="L25" s="88"/>
      <c r="M25" s="88"/>
      <c r="N25" s="88"/>
      <c r="O25" s="88"/>
      <c r="P25" s="424"/>
      <c r="Q25" s="419"/>
      <c r="R25" s="88"/>
      <c r="S25" s="415"/>
      <c r="T25" s="53"/>
    </row>
    <row r="26" spans="1:25" s="317" customFormat="1" ht="23.25" customHeight="1">
      <c r="A26" s="210" t="str">
        <f t="shared" si="1"/>
        <v>무선AP실내형, DVW-624i</v>
      </c>
      <c r="B26" s="53" t="s">
        <v>965</v>
      </c>
      <c r="C26" s="53" t="s">
        <v>966</v>
      </c>
      <c r="D26" s="31" t="s">
        <v>767</v>
      </c>
      <c r="E26" s="410"/>
      <c r="F26" s="345"/>
      <c r="G26" s="88"/>
      <c r="H26" s="88"/>
      <c r="I26" s="410"/>
      <c r="J26" s="410"/>
      <c r="K26" s="425"/>
      <c r="L26" s="425"/>
      <c r="M26" s="425"/>
      <c r="N26" s="426"/>
      <c r="O26" s="426"/>
      <c r="P26" s="427"/>
      <c r="Q26" s="419"/>
      <c r="R26" s="425"/>
      <c r="S26" s="413"/>
      <c r="T26" s="355"/>
    </row>
    <row r="27" spans="1:25" s="300" customFormat="1" ht="21" customHeight="1">
      <c r="A27" s="210" t="str">
        <f t="shared" si="1"/>
        <v>시멘트40kg</v>
      </c>
      <c r="B27" s="283" t="s">
        <v>941</v>
      </c>
      <c r="C27" s="142" t="s">
        <v>942</v>
      </c>
      <c r="D27" s="31" t="s">
        <v>943</v>
      </c>
      <c r="E27" s="421"/>
      <c r="F27" s="422"/>
      <c r="G27" s="421"/>
      <c r="H27" s="422"/>
      <c r="I27" s="421"/>
      <c r="J27" s="422"/>
      <c r="K27" s="88"/>
      <c r="L27" s="88"/>
      <c r="M27" s="422"/>
      <c r="N27" s="422"/>
      <c r="O27" s="88"/>
      <c r="P27" s="424"/>
      <c r="Q27" s="419"/>
      <c r="R27" s="88"/>
      <c r="S27" s="415"/>
      <c r="T27" s="53"/>
      <c r="V27" s="398"/>
      <c r="W27" s="398"/>
      <c r="X27" s="398"/>
      <c r="Y27" s="398"/>
    </row>
    <row r="28" spans="1:25" s="279" customFormat="1" ht="21" customHeight="1">
      <c r="A28" s="210" t="str">
        <f t="shared" si="1"/>
        <v>바인드선동복강선 1.0mm</v>
      </c>
      <c r="B28" s="284" t="s">
        <v>762</v>
      </c>
      <c r="C28" s="284" t="s">
        <v>1034</v>
      </c>
      <c r="D28" s="117" t="s">
        <v>763</v>
      </c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20"/>
      <c r="Q28" s="419"/>
      <c r="R28" s="419"/>
      <c r="S28" s="413"/>
      <c r="T28" s="294"/>
      <c r="V28" s="398"/>
      <c r="W28" s="398"/>
      <c r="X28" s="398"/>
      <c r="Y28" s="398"/>
    </row>
    <row r="29" spans="1:25" s="279" customFormat="1" ht="21" customHeight="1">
      <c r="A29" s="210" t="str">
        <f t="shared" si="1"/>
        <v>브라켓카메라 설치보강용</v>
      </c>
      <c r="B29" s="284" t="s">
        <v>65</v>
      </c>
      <c r="C29" s="284" t="s">
        <v>597</v>
      </c>
      <c r="D29" s="31" t="s">
        <v>1035</v>
      </c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20"/>
      <c r="Q29" s="419"/>
      <c r="R29" s="419"/>
      <c r="S29" s="413"/>
      <c r="T29" s="294"/>
      <c r="V29" s="398"/>
      <c r="W29" s="398"/>
      <c r="X29" s="398"/>
      <c r="Y29" s="398"/>
    </row>
    <row r="30" spans="1:25" s="279" customFormat="1" ht="21" customHeight="1">
      <c r="A30" s="210" t="str">
        <f t="shared" si="1"/>
        <v>소철선(어닐링)6.0㎟</v>
      </c>
      <c r="B30" s="284" t="s">
        <v>759</v>
      </c>
      <c r="C30" s="284" t="s">
        <v>760</v>
      </c>
      <c r="D30" s="117" t="s">
        <v>273</v>
      </c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20"/>
      <c r="Q30" s="419"/>
      <c r="R30" s="419"/>
      <c r="S30" s="413"/>
      <c r="T30" s="294"/>
      <c r="V30" s="398"/>
      <c r="W30" s="398"/>
      <c r="X30" s="398"/>
      <c r="Y30" s="398"/>
    </row>
    <row r="31" spans="1:25" s="279" customFormat="1" ht="21" customHeight="1">
      <c r="A31" s="210" t="str">
        <f t="shared" si="1"/>
        <v>스위칭 허브PoE, 4P</v>
      </c>
      <c r="B31" s="284" t="s">
        <v>162</v>
      </c>
      <c r="C31" s="286" t="s">
        <v>1033</v>
      </c>
      <c r="D31" s="31" t="s">
        <v>163</v>
      </c>
      <c r="E31" s="419"/>
      <c r="F31" s="419"/>
      <c r="G31" s="419"/>
      <c r="H31" s="419"/>
      <c r="I31" s="419"/>
      <c r="J31" s="419"/>
      <c r="K31" s="419"/>
      <c r="L31" s="419"/>
      <c r="M31" s="419"/>
      <c r="N31" s="420"/>
      <c r="O31" s="419"/>
      <c r="P31" s="420"/>
      <c r="Q31" s="419"/>
      <c r="R31" s="419"/>
      <c r="S31" s="433"/>
      <c r="T31" s="419"/>
      <c r="V31" s="398"/>
      <c r="W31" s="398"/>
      <c r="X31" s="398"/>
      <c r="Y31" s="398"/>
    </row>
    <row r="32" spans="1:25" ht="21" customHeight="1">
      <c r="A32" s="210" t="str">
        <f t="shared" si="1"/>
        <v>스위칭 허브4F8T</v>
      </c>
      <c r="B32" s="284" t="s">
        <v>162</v>
      </c>
      <c r="C32" s="286" t="s">
        <v>1032</v>
      </c>
      <c r="D32" s="31" t="s">
        <v>163</v>
      </c>
      <c r="E32" s="419"/>
      <c r="F32" s="419"/>
      <c r="G32" s="419"/>
      <c r="H32" s="419"/>
      <c r="I32" s="419"/>
      <c r="J32" s="419"/>
      <c r="K32" s="419"/>
      <c r="L32" s="419"/>
      <c r="M32" s="419"/>
      <c r="N32" s="420"/>
      <c r="O32" s="419"/>
      <c r="P32" s="420"/>
      <c r="Q32" s="419"/>
      <c r="R32" s="419"/>
      <c r="S32" s="413"/>
      <c r="T32" s="294"/>
      <c r="V32" s="398"/>
      <c r="W32" s="398"/>
      <c r="X32" s="398"/>
      <c r="Y32" s="398"/>
    </row>
    <row r="33" spans="1:25" ht="21" customHeight="1">
      <c r="A33" s="210" t="str">
        <f t="shared" si="1"/>
        <v>스위칭 허브2F8T</v>
      </c>
      <c r="B33" s="284" t="s">
        <v>162</v>
      </c>
      <c r="C33" s="286" t="s">
        <v>1031</v>
      </c>
      <c r="D33" s="31" t="s">
        <v>163</v>
      </c>
      <c r="E33" s="419"/>
      <c r="F33" s="419"/>
      <c r="G33" s="419"/>
      <c r="H33" s="419"/>
      <c r="I33" s="419"/>
      <c r="J33" s="419"/>
      <c r="K33" s="419"/>
      <c r="L33" s="419"/>
      <c r="M33" s="419"/>
      <c r="N33" s="420"/>
      <c r="O33" s="419"/>
      <c r="P33" s="420"/>
      <c r="Q33" s="419"/>
      <c r="R33" s="419"/>
      <c r="S33" s="413"/>
      <c r="T33" s="294"/>
      <c r="V33" s="398"/>
      <c r="W33" s="398"/>
      <c r="X33" s="398"/>
      <c r="Y33" s="398"/>
    </row>
    <row r="34" spans="1:25" ht="21" customHeight="1">
      <c r="A34" s="210" t="str">
        <f t="shared" si="1"/>
        <v>암타이밴드1방</v>
      </c>
      <c r="B34" s="284" t="s">
        <v>271</v>
      </c>
      <c r="C34" s="284" t="s">
        <v>272</v>
      </c>
      <c r="D34" s="31" t="s">
        <v>163</v>
      </c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20"/>
      <c r="Q34" s="419"/>
      <c r="R34" s="419"/>
      <c r="S34" s="413"/>
      <c r="T34" s="294"/>
      <c r="V34" s="398"/>
      <c r="W34" s="398"/>
      <c r="X34" s="398"/>
      <c r="Y34" s="398"/>
    </row>
    <row r="35" spans="1:25" s="279" customFormat="1" ht="21" customHeight="1">
      <c r="A35" s="210" t="str">
        <f t="shared" si="1"/>
        <v>열수축슬리브광코어용</v>
      </c>
      <c r="B35" s="284" t="s">
        <v>180</v>
      </c>
      <c r="C35" s="284" t="s">
        <v>181</v>
      </c>
      <c r="D35" s="289" t="s">
        <v>163</v>
      </c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20"/>
      <c r="Q35" s="419"/>
      <c r="R35" s="419"/>
      <c r="S35" s="413"/>
      <c r="T35" s="294"/>
      <c r="V35" s="398"/>
      <c r="W35" s="398"/>
      <c r="X35" s="398"/>
      <c r="Y35" s="398"/>
    </row>
    <row r="36" spans="1:25" ht="21" customHeight="1">
      <c r="A36" s="210" t="str">
        <f t="shared" si="1"/>
        <v>자갈Ø40mm</v>
      </c>
      <c r="B36" s="296" t="s">
        <v>871</v>
      </c>
      <c r="C36" s="282" t="s">
        <v>872</v>
      </c>
      <c r="D36" s="431" t="s">
        <v>793</v>
      </c>
      <c r="E36" s="421"/>
      <c r="F36" s="422"/>
      <c r="G36" s="421"/>
      <c r="H36" s="422"/>
      <c r="I36" s="421"/>
      <c r="J36" s="422"/>
      <c r="K36" s="88"/>
      <c r="L36" s="88"/>
      <c r="M36" s="88"/>
      <c r="N36" s="88"/>
      <c r="O36" s="88"/>
      <c r="P36" s="424"/>
      <c r="Q36" s="419"/>
      <c r="R36" s="88"/>
      <c r="S36" s="415"/>
      <c r="T36" s="53"/>
      <c r="V36" s="398"/>
      <c r="W36" s="398"/>
      <c r="X36" s="398"/>
      <c r="Y36" s="398"/>
    </row>
    <row r="37" spans="1:25" ht="21" customHeight="1">
      <c r="A37" s="210" t="str">
        <f t="shared" si="1"/>
        <v>전원 케이블F-CV 6㎟/2C</v>
      </c>
      <c r="B37" s="161" t="s">
        <v>262</v>
      </c>
      <c r="C37" s="161" t="s">
        <v>263</v>
      </c>
      <c r="D37" s="289" t="s">
        <v>119</v>
      </c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20"/>
      <c r="Q37" s="419"/>
      <c r="R37" s="419"/>
      <c r="S37" s="413"/>
      <c r="T37" s="294"/>
      <c r="V37" s="398"/>
      <c r="W37" s="398"/>
      <c r="X37" s="398"/>
      <c r="Y37" s="398"/>
    </row>
    <row r="38" spans="1:25" ht="24.95" customHeight="1">
      <c r="A38" s="210" t="str">
        <f t="shared" si="1"/>
        <v>접지봉14㎟ x 1000L</v>
      </c>
      <c r="B38" s="32" t="s">
        <v>818</v>
      </c>
      <c r="C38" s="142" t="s">
        <v>819</v>
      </c>
      <c r="D38" s="31" t="s">
        <v>777</v>
      </c>
      <c r="E38" s="421"/>
      <c r="F38" s="422"/>
      <c r="G38" s="421"/>
      <c r="H38" s="422"/>
      <c r="I38" s="421"/>
      <c r="J38" s="422"/>
      <c r="K38" s="419"/>
      <c r="L38" s="419"/>
      <c r="M38" s="419"/>
      <c r="N38" s="419"/>
      <c r="O38" s="419"/>
      <c r="P38" s="420"/>
      <c r="Q38" s="419"/>
      <c r="R38" s="419"/>
      <c r="S38" s="413"/>
      <c r="T38" s="294"/>
      <c r="V38" s="398"/>
      <c r="W38" s="398"/>
      <c r="X38" s="398"/>
      <c r="Y38" s="398"/>
    </row>
    <row r="39" spans="1:25" ht="24.95" customHeight="1">
      <c r="A39" s="210" t="str">
        <f t="shared" si="1"/>
        <v>접지선F-GV 6mm²</v>
      </c>
      <c r="B39" s="89" t="s">
        <v>822</v>
      </c>
      <c r="C39" s="90" t="s">
        <v>823</v>
      </c>
      <c r="D39" s="288" t="s">
        <v>141</v>
      </c>
      <c r="E39" s="419"/>
      <c r="F39" s="419"/>
      <c r="G39" s="419"/>
      <c r="H39" s="419"/>
      <c r="I39" s="419"/>
      <c r="J39" s="419"/>
      <c r="K39" s="419"/>
      <c r="L39" s="419"/>
      <c r="M39" s="419"/>
      <c r="N39" s="419"/>
      <c r="O39" s="419"/>
      <c r="P39" s="420"/>
      <c r="Q39" s="419"/>
      <c r="R39" s="419"/>
      <c r="S39" s="413"/>
      <c r="T39" s="53"/>
      <c r="V39" s="398"/>
      <c r="W39" s="398"/>
      <c r="X39" s="398"/>
      <c r="Y39" s="398"/>
    </row>
    <row r="40" spans="1:25" ht="24.95" customHeight="1">
      <c r="A40" s="210" t="str">
        <f t="shared" si="1"/>
        <v>접지선 압착단자16mm²</v>
      </c>
      <c r="B40" s="89" t="s">
        <v>820</v>
      </c>
      <c r="C40" s="90" t="s">
        <v>821</v>
      </c>
      <c r="D40" s="31" t="s">
        <v>777</v>
      </c>
      <c r="E40" s="421"/>
      <c r="F40" s="422"/>
      <c r="G40" s="421"/>
      <c r="H40" s="422"/>
      <c r="I40" s="421"/>
      <c r="J40" s="422"/>
      <c r="K40" s="419"/>
      <c r="L40" s="419"/>
      <c r="M40" s="419"/>
      <c r="N40" s="419"/>
      <c r="O40" s="419"/>
      <c r="P40" s="420"/>
      <c r="Q40" s="419"/>
      <c r="R40" s="419"/>
      <c r="S40" s="413"/>
      <c r="T40" s="294"/>
      <c r="V40" s="398"/>
      <c r="W40" s="398"/>
      <c r="X40" s="398"/>
      <c r="Y40" s="398"/>
    </row>
    <row r="41" spans="1:25" ht="24.95" customHeight="1">
      <c r="A41" s="210" t="str">
        <f t="shared" si="1"/>
        <v>함체A(442*600*350)도장,방진방수,팬내장, STS(304) 1.2T</v>
      </c>
      <c r="B41" s="284" t="s">
        <v>952</v>
      </c>
      <c r="C41" s="284" t="s">
        <v>786</v>
      </c>
      <c r="D41" s="31" t="s">
        <v>767</v>
      </c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20"/>
      <c r="Q41" s="419"/>
      <c r="R41" s="419"/>
      <c r="S41" s="413"/>
      <c r="T41" s="294"/>
      <c r="U41" s="291"/>
      <c r="V41" s="398"/>
      <c r="W41" s="398"/>
      <c r="X41" s="398"/>
      <c r="Y41" s="398"/>
    </row>
    <row r="42" spans="1:25" ht="24.95" customHeight="1">
      <c r="A42" s="210" t="str">
        <f t="shared" si="1"/>
        <v>함체B(360*430*300)도장,방진방수,팬내장, STS(304) 1.2T</v>
      </c>
      <c r="B42" s="284" t="s">
        <v>951</v>
      </c>
      <c r="C42" s="284" t="s">
        <v>786</v>
      </c>
      <c r="D42" s="31" t="s">
        <v>767</v>
      </c>
      <c r="E42" s="419"/>
      <c r="F42" s="419"/>
      <c r="G42" s="419"/>
      <c r="H42" s="419"/>
      <c r="I42" s="419"/>
      <c r="J42" s="419"/>
      <c r="K42" s="419"/>
      <c r="L42" s="419"/>
      <c r="M42" s="419"/>
      <c r="N42" s="419"/>
      <c r="O42" s="419"/>
      <c r="P42" s="420"/>
      <c r="Q42" s="419"/>
      <c r="R42" s="419"/>
      <c r="S42" s="433"/>
      <c r="T42" s="419"/>
      <c r="V42" s="398"/>
      <c r="W42" s="398"/>
      <c r="X42" s="398"/>
      <c r="Y42" s="398"/>
    </row>
    <row r="43" spans="1:25" ht="24.95" customHeight="1">
      <c r="A43" s="210" t="str">
        <f t="shared" si="1"/>
        <v>조립식 강관주IP 7m(150Kg)</v>
      </c>
      <c r="B43" s="284" t="s">
        <v>584</v>
      </c>
      <c r="C43" s="284" t="s">
        <v>585</v>
      </c>
      <c r="D43" s="288" t="s">
        <v>173</v>
      </c>
      <c r="E43" s="419"/>
      <c r="F43" s="419"/>
      <c r="G43" s="419"/>
      <c r="H43" s="419"/>
      <c r="I43" s="419"/>
      <c r="J43" s="419"/>
      <c r="K43" s="419"/>
      <c r="L43" s="419"/>
      <c r="M43" s="419"/>
      <c r="N43" s="419"/>
      <c r="O43" s="419"/>
      <c r="P43" s="420"/>
      <c r="Q43" s="419"/>
      <c r="R43" s="419"/>
      <c r="S43" s="416"/>
      <c r="T43" s="53"/>
      <c r="V43" s="398"/>
      <c r="W43" s="398"/>
      <c r="X43" s="398"/>
      <c r="Y43" s="398"/>
    </row>
    <row r="44" spans="1:25" ht="24.95" customHeight="1">
      <c r="A44" s="210" t="str">
        <f t="shared" si="1"/>
        <v>지상고 높임 철물L=2m, 주문제작</v>
      </c>
      <c r="B44" s="284" t="s">
        <v>779</v>
      </c>
      <c r="C44" s="284" t="s">
        <v>784</v>
      </c>
      <c r="D44" s="31" t="s">
        <v>163</v>
      </c>
      <c r="E44" s="419"/>
      <c r="F44" s="419"/>
      <c r="G44" s="419"/>
      <c r="H44" s="419"/>
      <c r="I44" s="419"/>
      <c r="J44" s="419"/>
      <c r="K44" s="419"/>
      <c r="L44" s="419"/>
      <c r="M44" s="419"/>
      <c r="N44" s="419"/>
      <c r="O44" s="419"/>
      <c r="P44" s="420"/>
      <c r="Q44" s="419"/>
      <c r="R44" s="419"/>
      <c r="S44" s="413"/>
      <c r="T44" s="294"/>
      <c r="V44" s="398"/>
      <c r="W44" s="398"/>
      <c r="X44" s="398"/>
      <c r="Y44" s="398"/>
    </row>
    <row r="45" spans="1:25" ht="24.95" customHeight="1">
      <c r="A45" s="210" t="str">
        <f t="shared" si="1"/>
        <v>콘센트멀티탭4구</v>
      </c>
      <c r="B45" s="32" t="s">
        <v>816</v>
      </c>
      <c r="C45" s="142" t="s">
        <v>817</v>
      </c>
      <c r="D45" s="31" t="s">
        <v>777</v>
      </c>
      <c r="E45" s="421"/>
      <c r="F45" s="422"/>
      <c r="G45" s="421"/>
      <c r="H45" s="422"/>
      <c r="I45" s="421"/>
      <c r="J45" s="422"/>
      <c r="K45" s="419"/>
      <c r="L45" s="419"/>
      <c r="M45" s="419"/>
      <c r="N45" s="419"/>
      <c r="O45" s="419"/>
      <c r="P45" s="420"/>
      <c r="Q45" s="419"/>
      <c r="R45" s="419"/>
      <c r="S45" s="413"/>
      <c r="T45" s="294"/>
      <c r="V45" s="398"/>
      <c r="W45" s="398"/>
      <c r="X45" s="398"/>
      <c r="Y45" s="398"/>
    </row>
    <row r="46" spans="1:25" s="435" customFormat="1" ht="24.95" customHeight="1">
      <c r="A46" s="210" t="str">
        <f t="shared" si="1"/>
        <v>콘센트노출3구</v>
      </c>
      <c r="B46" s="32" t="s">
        <v>1044</v>
      </c>
      <c r="C46" s="142" t="s">
        <v>1046</v>
      </c>
      <c r="D46" s="31" t="s">
        <v>1047</v>
      </c>
      <c r="E46" s="421"/>
      <c r="F46" s="422"/>
      <c r="G46" s="421"/>
      <c r="H46" s="422"/>
      <c r="I46" s="421"/>
      <c r="J46" s="422"/>
      <c r="K46" s="419"/>
      <c r="L46" s="419"/>
      <c r="M46" s="419"/>
      <c r="N46" s="419"/>
      <c r="O46" s="419"/>
      <c r="P46" s="420"/>
      <c r="Q46" s="419"/>
      <c r="R46" s="419"/>
      <c r="S46" s="413"/>
      <c r="T46" s="294"/>
    </row>
    <row r="47" spans="1:25" ht="24.95" customHeight="1">
      <c r="A47" s="210" t="str">
        <f t="shared" si="1"/>
        <v>클램프서스팬션</v>
      </c>
      <c r="B47" s="284" t="s">
        <v>269</v>
      </c>
      <c r="C47" s="284" t="s">
        <v>270</v>
      </c>
      <c r="D47" s="289" t="s">
        <v>163</v>
      </c>
      <c r="E47" s="419"/>
      <c r="F47" s="419"/>
      <c r="G47" s="419"/>
      <c r="H47" s="419"/>
      <c r="I47" s="419"/>
      <c r="J47" s="419"/>
      <c r="K47" s="419"/>
      <c r="L47" s="419"/>
      <c r="M47" s="419"/>
      <c r="N47" s="419"/>
      <c r="O47" s="419"/>
      <c r="P47" s="420"/>
      <c r="Q47" s="419"/>
      <c r="R47" s="419"/>
      <c r="S47" s="413"/>
      <c r="T47" s="294"/>
      <c r="V47" s="398"/>
      <c r="W47" s="398"/>
      <c r="X47" s="398"/>
      <c r="Y47" s="398"/>
    </row>
    <row r="48" spans="1:25" ht="24.95" customHeight="1">
      <c r="A48" s="210" t="str">
        <f t="shared" si="1"/>
        <v>폴 기초기성품(600*840*720*900)</v>
      </c>
      <c r="B48" s="32" t="s">
        <v>794</v>
      </c>
      <c r="C48" s="142" t="s">
        <v>795</v>
      </c>
      <c r="D48" s="31" t="s">
        <v>163</v>
      </c>
      <c r="E48" s="421"/>
      <c r="F48" s="422"/>
      <c r="G48" s="421"/>
      <c r="H48" s="422"/>
      <c r="I48" s="421"/>
      <c r="J48" s="422"/>
      <c r="K48" s="411"/>
      <c r="L48" s="411"/>
      <c r="M48" s="421"/>
      <c r="N48" s="422"/>
      <c r="O48" s="422"/>
      <c r="P48" s="428"/>
      <c r="Q48" s="419"/>
      <c r="R48" s="88"/>
      <c r="S48" s="413"/>
      <c r="T48" s="297"/>
      <c r="V48" s="398"/>
      <c r="W48" s="398"/>
      <c r="X48" s="398"/>
      <c r="Y48" s="398"/>
    </row>
    <row r="49" spans="1:25" ht="24.95" customHeight="1">
      <c r="A49" s="210" t="str">
        <f t="shared" si="1"/>
        <v>플렉시블 가요전선관28mm</v>
      </c>
      <c r="B49" s="118" t="s">
        <v>850</v>
      </c>
      <c r="C49" s="118" t="s">
        <v>858</v>
      </c>
      <c r="D49" s="11" t="s">
        <v>763</v>
      </c>
      <c r="E49" s="421"/>
      <c r="F49" s="422"/>
      <c r="G49" s="421"/>
      <c r="H49" s="422"/>
      <c r="I49" s="421"/>
      <c r="J49" s="422"/>
      <c r="K49" s="419"/>
      <c r="L49" s="419"/>
      <c r="M49" s="419"/>
      <c r="N49" s="419"/>
      <c r="O49" s="419"/>
      <c r="P49" s="420"/>
      <c r="Q49" s="419"/>
      <c r="R49" s="419"/>
      <c r="S49" s="413"/>
      <c r="T49" s="294"/>
      <c r="V49" s="398"/>
      <c r="W49" s="398"/>
      <c r="X49" s="398"/>
      <c r="Y49" s="398"/>
    </row>
    <row r="50" spans="1:25" ht="24.95" customHeight="1">
      <c r="A50" s="210" t="str">
        <f t="shared" si="1"/>
        <v>피뢰침h50*w27</v>
      </c>
      <c r="B50" s="32" t="s">
        <v>835</v>
      </c>
      <c r="C50" s="142" t="s">
        <v>836</v>
      </c>
      <c r="D50" s="31" t="s">
        <v>785</v>
      </c>
      <c r="E50" s="421"/>
      <c r="F50" s="422"/>
      <c r="G50" s="421"/>
      <c r="H50" s="422"/>
      <c r="I50" s="421"/>
      <c r="J50" s="422"/>
      <c r="K50" s="419"/>
      <c r="L50" s="419"/>
      <c r="M50" s="419"/>
      <c r="N50" s="419"/>
      <c r="O50" s="419"/>
      <c r="P50" s="420"/>
      <c r="Q50" s="419"/>
      <c r="R50" s="419"/>
      <c r="S50" s="413"/>
      <c r="T50" s="294"/>
      <c r="V50" s="398"/>
      <c r="W50" s="398"/>
      <c r="X50" s="398"/>
      <c r="Y50" s="398"/>
    </row>
    <row r="51" spans="1:25" ht="24.95" customHeight="1">
      <c r="A51" s="210" t="str">
        <f t="shared" si="1"/>
        <v>하이박스300*400*160</v>
      </c>
      <c r="B51" s="284" t="s">
        <v>862</v>
      </c>
      <c r="C51" s="118" t="s">
        <v>863</v>
      </c>
      <c r="D51" s="289" t="s">
        <v>785</v>
      </c>
      <c r="E51" s="419"/>
      <c r="F51" s="419"/>
      <c r="G51" s="419"/>
      <c r="H51" s="419"/>
      <c r="I51" s="419"/>
      <c r="J51" s="419"/>
      <c r="K51" s="419"/>
      <c r="L51" s="419"/>
      <c r="M51" s="419"/>
      <c r="N51" s="419"/>
      <c r="O51" s="419"/>
      <c r="P51" s="420"/>
      <c r="Q51" s="419"/>
      <c r="R51" s="419"/>
      <c r="S51" s="413"/>
      <c r="T51" s="294"/>
    </row>
    <row r="52" spans="1:25" ht="24.95" customHeight="1">
      <c r="A52" s="210" t="str">
        <f t="shared" si="1"/>
        <v>함체 스티커3방향, WiFi 존 홍보용</v>
      </c>
      <c r="B52" s="32" t="s">
        <v>841</v>
      </c>
      <c r="C52" s="142" t="s">
        <v>842</v>
      </c>
      <c r="D52" s="31" t="s">
        <v>840</v>
      </c>
      <c r="E52" s="421"/>
      <c r="F52" s="422"/>
      <c r="G52" s="421"/>
      <c r="H52" s="422"/>
      <c r="I52" s="421"/>
      <c r="J52" s="422"/>
      <c r="K52" s="419"/>
      <c r="L52" s="419"/>
      <c r="M52" s="419"/>
      <c r="N52" s="419"/>
      <c r="O52" s="419"/>
      <c r="P52" s="420"/>
      <c r="Q52" s="419"/>
      <c r="R52" s="419"/>
      <c r="S52" s="413"/>
      <c r="T52" s="294"/>
    </row>
    <row r="53" spans="1:25" ht="24.95" customHeight="1">
      <c r="G53" s="62"/>
      <c r="I53" s="62"/>
      <c r="O53" s="62"/>
      <c r="P53" s="62"/>
      <c r="R53" s="46"/>
      <c r="S53" s="46"/>
    </row>
    <row r="54" spans="1:25" ht="24.95" customHeight="1">
      <c r="G54" s="62"/>
      <c r="I54" s="62"/>
      <c r="O54" s="62"/>
      <c r="P54" s="62"/>
      <c r="R54" s="46"/>
      <c r="S54" s="46"/>
    </row>
    <row r="55" spans="1:25" ht="24.95" customHeight="1">
      <c r="G55" s="62"/>
      <c r="I55" s="62"/>
      <c r="O55" s="62"/>
      <c r="P55" s="62"/>
      <c r="R55" s="46"/>
      <c r="S55" s="46"/>
    </row>
    <row r="56" spans="1:25" ht="24.95" customHeight="1">
      <c r="G56" s="62"/>
      <c r="I56" s="62"/>
      <c r="O56" s="62"/>
      <c r="P56" s="62"/>
      <c r="R56" s="46"/>
      <c r="S56" s="46"/>
    </row>
    <row r="57" spans="1:25" ht="24.95" customHeight="1">
      <c r="G57" s="62"/>
      <c r="I57" s="62"/>
      <c r="O57" s="62"/>
      <c r="P57" s="62"/>
      <c r="R57" s="46"/>
      <c r="S57" s="46"/>
    </row>
    <row r="58" spans="1:25" ht="24.95" customHeight="1">
      <c r="G58" s="62"/>
      <c r="I58" s="62"/>
      <c r="O58" s="62"/>
      <c r="P58" s="62"/>
      <c r="R58" s="46"/>
      <c r="S58" s="46"/>
    </row>
    <row r="59" spans="1:25" ht="24.95" customHeight="1">
      <c r="G59" s="62"/>
      <c r="I59" s="62"/>
      <c r="O59" s="62"/>
      <c r="P59" s="62"/>
      <c r="R59" s="46"/>
      <c r="S59" s="46"/>
    </row>
    <row r="60" spans="1:25" ht="24.95" customHeight="1">
      <c r="G60" s="62"/>
      <c r="I60" s="62"/>
      <c r="O60" s="62"/>
      <c r="P60" s="62"/>
      <c r="R60" s="46"/>
      <c r="S60" s="46"/>
    </row>
    <row r="61" spans="1:25" ht="24.95" customHeight="1">
      <c r="G61" s="62"/>
      <c r="I61" s="62"/>
      <c r="O61" s="62"/>
      <c r="P61" s="62"/>
      <c r="R61" s="46"/>
      <c r="S61" s="46"/>
    </row>
    <row r="62" spans="1:25" ht="24.95" customHeight="1">
      <c r="G62" s="62"/>
      <c r="I62" s="62"/>
      <c r="O62" s="62"/>
      <c r="P62" s="62"/>
      <c r="R62" s="46"/>
      <c r="S62" s="46"/>
    </row>
    <row r="63" spans="1:25" ht="24.95" customHeight="1">
      <c r="G63" s="62"/>
      <c r="I63" s="62"/>
      <c r="O63" s="62"/>
      <c r="P63" s="62"/>
      <c r="R63" s="46"/>
      <c r="S63" s="46"/>
    </row>
    <row r="64" spans="1:25" ht="24.95" customHeight="1">
      <c r="G64" s="62"/>
      <c r="I64" s="62"/>
      <c r="O64" s="62"/>
      <c r="P64" s="62"/>
      <c r="R64" s="46"/>
      <c r="S64" s="46"/>
    </row>
    <row r="65" spans="7:19" ht="24.95" customHeight="1">
      <c r="G65" s="62"/>
      <c r="I65" s="62"/>
      <c r="O65" s="62"/>
      <c r="P65" s="62"/>
      <c r="R65" s="46"/>
      <c r="S65" s="46"/>
    </row>
    <row r="66" spans="7:19" ht="24.95" customHeight="1">
      <c r="G66" s="62"/>
      <c r="I66" s="62"/>
      <c r="O66" s="62"/>
      <c r="P66" s="62"/>
      <c r="R66" s="46"/>
      <c r="S66" s="46"/>
    </row>
    <row r="67" spans="7:19" ht="24.95" customHeight="1">
      <c r="G67" s="62"/>
      <c r="I67" s="62"/>
      <c r="O67" s="62"/>
      <c r="P67" s="62"/>
      <c r="R67" s="46"/>
      <c r="S67" s="46"/>
    </row>
    <row r="68" spans="7:19" ht="24.95" customHeight="1">
      <c r="G68" s="62"/>
      <c r="I68" s="62"/>
      <c r="O68" s="62"/>
      <c r="P68" s="62"/>
      <c r="R68" s="46"/>
      <c r="S68" s="46"/>
    </row>
    <row r="69" spans="7:19" ht="24.95" customHeight="1">
      <c r="G69" s="62"/>
      <c r="I69" s="62"/>
      <c r="O69" s="62"/>
      <c r="P69" s="62"/>
      <c r="R69" s="46"/>
      <c r="S69" s="46"/>
    </row>
    <row r="70" spans="7:19" ht="24.95" customHeight="1">
      <c r="G70" s="62"/>
      <c r="I70" s="62"/>
      <c r="O70" s="62"/>
      <c r="P70" s="62"/>
      <c r="R70" s="46"/>
      <c r="S70" s="46"/>
    </row>
    <row r="71" spans="7:19" ht="24.95" customHeight="1">
      <c r="G71" s="62"/>
      <c r="I71" s="62"/>
      <c r="O71" s="62"/>
      <c r="P71" s="62"/>
      <c r="R71" s="46"/>
      <c r="S71" s="46"/>
    </row>
    <row r="72" spans="7:19" ht="24.95" customHeight="1">
      <c r="G72" s="62"/>
      <c r="I72" s="62"/>
      <c r="O72" s="62"/>
      <c r="P72" s="62"/>
      <c r="R72" s="46"/>
      <c r="S72" s="46"/>
    </row>
    <row r="73" spans="7:19" ht="24.95" customHeight="1">
      <c r="G73" s="62"/>
      <c r="I73" s="62"/>
      <c r="O73" s="62"/>
      <c r="P73" s="62"/>
      <c r="R73" s="46"/>
      <c r="S73" s="46"/>
    </row>
    <row r="74" spans="7:19" ht="24.95" customHeight="1">
      <c r="G74" s="62"/>
      <c r="I74" s="62"/>
      <c r="O74" s="62"/>
      <c r="P74" s="62"/>
      <c r="R74" s="46"/>
      <c r="S74" s="46"/>
    </row>
    <row r="75" spans="7:19" ht="24.95" customHeight="1">
      <c r="G75" s="62"/>
      <c r="I75" s="62"/>
      <c r="O75" s="62"/>
      <c r="P75" s="62"/>
      <c r="R75" s="46"/>
      <c r="S75" s="46"/>
    </row>
    <row r="76" spans="7:19" ht="24.95" customHeight="1">
      <c r="G76" s="62"/>
      <c r="I76" s="62"/>
      <c r="O76" s="62"/>
      <c r="P76" s="62"/>
      <c r="R76" s="46"/>
      <c r="S76" s="46"/>
    </row>
    <row r="77" spans="7:19" ht="24.95" customHeight="1">
      <c r="G77" s="62"/>
      <c r="I77" s="62"/>
      <c r="O77" s="62"/>
      <c r="P77" s="62"/>
      <c r="R77" s="46"/>
      <c r="S77" s="46"/>
    </row>
    <row r="78" spans="7:19" ht="24.95" customHeight="1">
      <c r="G78" s="62"/>
      <c r="I78" s="62"/>
      <c r="O78" s="62"/>
      <c r="P78" s="62"/>
      <c r="R78" s="46"/>
      <c r="S78" s="46"/>
    </row>
    <row r="79" spans="7:19" ht="24.95" customHeight="1">
      <c r="G79" s="62"/>
      <c r="I79" s="62"/>
      <c r="O79" s="62"/>
      <c r="P79" s="62"/>
      <c r="R79" s="46"/>
      <c r="S79" s="46"/>
    </row>
    <row r="80" spans="7:19" ht="24.95" customHeight="1">
      <c r="G80" s="62"/>
      <c r="I80" s="62"/>
      <c r="O80" s="62"/>
      <c r="P80" s="62"/>
      <c r="R80" s="46"/>
      <c r="S80" s="46"/>
    </row>
    <row r="81" spans="7:19" ht="24.95" customHeight="1">
      <c r="G81" s="62"/>
      <c r="I81" s="62"/>
      <c r="O81" s="62"/>
      <c r="P81" s="62"/>
      <c r="R81" s="46"/>
      <c r="S81" s="46"/>
    </row>
    <row r="82" spans="7:19" ht="24.95" customHeight="1">
      <c r="G82" s="62"/>
      <c r="I82" s="62"/>
      <c r="O82" s="62"/>
      <c r="P82" s="62"/>
      <c r="R82" s="46"/>
      <c r="S82" s="46"/>
    </row>
    <row r="83" spans="7:19" ht="24.95" customHeight="1">
      <c r="G83" s="62"/>
      <c r="I83" s="62"/>
      <c r="O83" s="62"/>
      <c r="P83" s="62"/>
      <c r="R83" s="46"/>
      <c r="S83" s="46"/>
    </row>
    <row r="84" spans="7:19" ht="24.95" customHeight="1">
      <c r="G84" s="62"/>
      <c r="I84" s="62"/>
      <c r="O84" s="62"/>
      <c r="P84" s="62"/>
      <c r="R84" s="46"/>
      <c r="S84" s="46"/>
    </row>
    <row r="85" spans="7:19" ht="24.95" customHeight="1">
      <c r="G85" s="62"/>
      <c r="I85" s="62"/>
      <c r="O85" s="62"/>
      <c r="P85" s="62"/>
      <c r="R85" s="46"/>
      <c r="S85" s="46"/>
    </row>
    <row r="86" spans="7:19" ht="24.95" customHeight="1">
      <c r="G86" s="62"/>
      <c r="I86" s="62"/>
      <c r="O86" s="62"/>
      <c r="P86" s="62"/>
      <c r="R86" s="46"/>
      <c r="S86" s="46"/>
    </row>
    <row r="87" spans="7:19" ht="24.95" customHeight="1">
      <c r="G87" s="62"/>
      <c r="I87" s="62"/>
      <c r="O87" s="62"/>
      <c r="P87" s="62"/>
      <c r="R87" s="46"/>
      <c r="S87" s="46"/>
    </row>
    <row r="88" spans="7:19" ht="24.95" customHeight="1">
      <c r="G88" s="62"/>
      <c r="I88" s="62"/>
      <c r="O88" s="62"/>
      <c r="P88" s="62"/>
      <c r="R88" s="46"/>
      <c r="S88" s="46"/>
    </row>
    <row r="89" spans="7:19" ht="24.95" customHeight="1">
      <c r="G89" s="62"/>
      <c r="I89" s="62"/>
      <c r="O89" s="62"/>
      <c r="P89" s="62"/>
      <c r="R89" s="46"/>
      <c r="S89" s="46"/>
    </row>
    <row r="90" spans="7:19" ht="24.95" customHeight="1">
      <c r="G90" s="62"/>
      <c r="I90" s="62"/>
      <c r="O90" s="62"/>
      <c r="P90" s="62"/>
      <c r="R90" s="46"/>
      <c r="S90" s="46"/>
    </row>
    <row r="91" spans="7:19" ht="24.95" customHeight="1">
      <c r="G91" s="62"/>
      <c r="I91" s="62"/>
      <c r="O91" s="62"/>
      <c r="P91" s="62"/>
      <c r="R91" s="46"/>
      <c r="S91" s="46"/>
    </row>
    <row r="92" spans="7:19" ht="24.95" customHeight="1">
      <c r="G92" s="62"/>
      <c r="I92" s="62"/>
      <c r="O92" s="62"/>
      <c r="P92" s="62"/>
      <c r="R92" s="46"/>
      <c r="S92" s="46"/>
    </row>
    <row r="93" spans="7:19" ht="24.95" customHeight="1">
      <c r="G93" s="62"/>
      <c r="I93" s="62"/>
      <c r="O93" s="62"/>
      <c r="P93" s="62"/>
      <c r="R93" s="46"/>
      <c r="S93" s="46"/>
    </row>
    <row r="94" spans="7:19" ht="24.95" customHeight="1">
      <c r="G94" s="62"/>
      <c r="I94" s="62"/>
      <c r="O94" s="62"/>
      <c r="P94" s="62"/>
      <c r="R94" s="46"/>
      <c r="S94" s="46"/>
    </row>
    <row r="95" spans="7:19" ht="24.95" customHeight="1">
      <c r="G95" s="62"/>
      <c r="I95" s="62"/>
      <c r="O95" s="62"/>
      <c r="P95" s="62"/>
      <c r="R95" s="46"/>
      <c r="S95" s="46"/>
    </row>
    <row r="96" spans="7:19" ht="24.95" customHeight="1">
      <c r="G96" s="62"/>
      <c r="I96" s="62"/>
      <c r="O96" s="62"/>
      <c r="P96" s="62"/>
      <c r="R96" s="46"/>
      <c r="S96" s="46"/>
    </row>
    <row r="97" spans="7:19" ht="24.95" customHeight="1">
      <c r="G97" s="62"/>
      <c r="I97" s="62"/>
      <c r="O97" s="62"/>
      <c r="P97" s="62"/>
      <c r="R97" s="46"/>
      <c r="S97" s="46"/>
    </row>
    <row r="98" spans="7:19" ht="24.95" customHeight="1">
      <c r="G98" s="62"/>
      <c r="I98" s="62"/>
      <c r="O98" s="62"/>
      <c r="P98" s="62"/>
      <c r="R98" s="46"/>
      <c r="S98" s="46"/>
    </row>
    <row r="99" spans="7:19" ht="24.95" customHeight="1">
      <c r="G99" s="62"/>
      <c r="I99" s="62"/>
      <c r="O99" s="62"/>
      <c r="P99" s="62"/>
      <c r="R99" s="46"/>
      <c r="S99" s="46"/>
    </row>
    <row r="100" spans="7:19" ht="24.95" customHeight="1">
      <c r="G100" s="62"/>
      <c r="I100" s="62"/>
      <c r="O100" s="62"/>
      <c r="P100" s="62"/>
      <c r="R100" s="46"/>
      <c r="S100" s="46"/>
    </row>
    <row r="101" spans="7:19" ht="24.95" customHeight="1">
      <c r="G101" s="62"/>
      <c r="I101" s="62"/>
      <c r="O101" s="62"/>
      <c r="P101" s="62"/>
      <c r="R101" s="46"/>
      <c r="S101" s="46"/>
    </row>
    <row r="102" spans="7:19" ht="24.95" customHeight="1">
      <c r="G102" s="62"/>
      <c r="I102" s="62"/>
      <c r="O102" s="62"/>
      <c r="P102" s="62"/>
      <c r="R102" s="46"/>
      <c r="S102" s="46"/>
    </row>
    <row r="103" spans="7:19" ht="24.95" customHeight="1">
      <c r="G103" s="62"/>
      <c r="I103" s="62"/>
      <c r="O103" s="62"/>
      <c r="P103" s="62"/>
      <c r="R103" s="46"/>
      <c r="S103" s="46"/>
    </row>
    <row r="104" spans="7:19" ht="24.95" customHeight="1">
      <c r="G104" s="62"/>
      <c r="I104" s="62"/>
      <c r="O104" s="62"/>
      <c r="P104" s="62"/>
      <c r="R104" s="46"/>
      <c r="S104" s="46"/>
    </row>
    <row r="105" spans="7:19" ht="24.95" customHeight="1">
      <c r="G105" s="62"/>
      <c r="I105" s="62"/>
      <c r="O105" s="62"/>
      <c r="P105" s="62"/>
      <c r="R105" s="46"/>
      <c r="S105" s="46"/>
    </row>
    <row r="106" spans="7:19" ht="24.95" customHeight="1">
      <c r="G106" s="62"/>
      <c r="I106" s="62"/>
      <c r="O106" s="62"/>
      <c r="P106" s="62"/>
      <c r="R106" s="46"/>
      <c r="S106" s="46"/>
    </row>
    <row r="107" spans="7:19" ht="24.95" customHeight="1">
      <c r="G107" s="62"/>
      <c r="I107" s="62"/>
      <c r="O107" s="62"/>
      <c r="P107" s="62"/>
      <c r="R107" s="46"/>
      <c r="S107" s="46"/>
    </row>
    <row r="108" spans="7:19" ht="24.95" customHeight="1">
      <c r="G108" s="62"/>
      <c r="I108" s="62"/>
      <c r="O108" s="62"/>
      <c r="P108" s="62"/>
      <c r="R108" s="46"/>
      <c r="S108" s="46"/>
    </row>
    <row r="109" spans="7:19" ht="24.95" customHeight="1">
      <c r="G109" s="62"/>
      <c r="I109" s="62"/>
      <c r="O109" s="62"/>
      <c r="P109" s="62"/>
      <c r="R109" s="46"/>
      <c r="S109" s="46"/>
    </row>
    <row r="110" spans="7:19" ht="24.95" customHeight="1">
      <c r="G110" s="62"/>
      <c r="I110" s="62"/>
      <c r="O110" s="62"/>
      <c r="P110" s="62"/>
      <c r="R110" s="46"/>
      <c r="S110" s="46"/>
    </row>
    <row r="111" spans="7:19" ht="24.95" customHeight="1">
      <c r="G111" s="62"/>
      <c r="I111" s="62"/>
      <c r="O111" s="62"/>
      <c r="P111" s="62"/>
      <c r="R111" s="46"/>
      <c r="S111" s="46"/>
    </row>
    <row r="112" spans="7:19" ht="24.95" customHeight="1">
      <c r="G112" s="62"/>
      <c r="I112" s="62"/>
      <c r="O112" s="62"/>
      <c r="P112" s="62"/>
      <c r="R112" s="46"/>
      <c r="S112" s="46"/>
    </row>
    <row r="113" spans="7:19" ht="24.95" customHeight="1">
      <c r="G113" s="62"/>
      <c r="I113" s="62"/>
      <c r="O113" s="62"/>
      <c r="P113" s="62"/>
      <c r="R113" s="46"/>
      <c r="S113" s="46"/>
    </row>
    <row r="114" spans="7:19" ht="24.95" customHeight="1">
      <c r="G114" s="62"/>
      <c r="I114" s="62"/>
      <c r="O114" s="62"/>
      <c r="P114" s="62"/>
      <c r="R114" s="46"/>
      <c r="S114" s="46"/>
    </row>
    <row r="115" spans="7:19" ht="24.95" customHeight="1">
      <c r="G115" s="62"/>
      <c r="I115" s="62"/>
      <c r="O115" s="62"/>
      <c r="P115" s="62"/>
      <c r="R115" s="46"/>
      <c r="S115" s="46"/>
    </row>
    <row r="116" spans="7:19" ht="24.95" customHeight="1">
      <c r="G116" s="62"/>
      <c r="I116" s="62"/>
      <c r="O116" s="62"/>
      <c r="P116" s="62"/>
      <c r="R116" s="46"/>
      <c r="S116" s="46"/>
    </row>
    <row r="117" spans="7:19" ht="24.95" customHeight="1">
      <c r="G117" s="62"/>
      <c r="I117" s="62"/>
      <c r="O117" s="62"/>
      <c r="P117" s="62"/>
      <c r="R117" s="46"/>
      <c r="S117" s="46"/>
    </row>
    <row r="118" spans="7:19" ht="24.95" customHeight="1">
      <c r="G118" s="62"/>
      <c r="I118" s="62"/>
      <c r="O118" s="62"/>
      <c r="P118" s="62"/>
      <c r="R118" s="46"/>
      <c r="S118" s="46"/>
    </row>
    <row r="119" spans="7:19" ht="24.95" customHeight="1">
      <c r="G119" s="62"/>
      <c r="I119" s="62"/>
      <c r="O119" s="62"/>
      <c r="P119" s="62"/>
      <c r="R119" s="46"/>
      <c r="S119" s="46"/>
    </row>
    <row r="120" spans="7:19" ht="24.95" customHeight="1">
      <c r="G120" s="62"/>
      <c r="I120" s="62"/>
      <c r="O120" s="62"/>
      <c r="P120" s="62"/>
      <c r="R120" s="46"/>
      <c r="S120" s="46"/>
    </row>
    <row r="121" spans="7:19" ht="24.95" customHeight="1">
      <c r="G121" s="62"/>
      <c r="I121" s="62"/>
      <c r="O121" s="62"/>
      <c r="P121" s="62"/>
      <c r="R121" s="46"/>
      <c r="S121" s="46"/>
    </row>
    <row r="122" spans="7:19" ht="24.95" customHeight="1">
      <c r="G122" s="62"/>
      <c r="I122" s="62"/>
      <c r="O122" s="62"/>
      <c r="P122" s="62"/>
      <c r="R122" s="46"/>
      <c r="S122" s="46"/>
    </row>
    <row r="123" spans="7:19" ht="24.95" customHeight="1">
      <c r="G123" s="62"/>
      <c r="I123" s="62"/>
      <c r="O123" s="62"/>
      <c r="P123" s="62"/>
      <c r="R123" s="46"/>
      <c r="S123" s="46"/>
    </row>
    <row r="124" spans="7:19" ht="24.95" customHeight="1">
      <c r="G124" s="62"/>
      <c r="I124" s="62"/>
      <c r="O124" s="62"/>
      <c r="P124" s="62"/>
      <c r="R124" s="46"/>
      <c r="S124" s="46"/>
    </row>
    <row r="125" spans="7:19" ht="24.95" customHeight="1">
      <c r="G125" s="62"/>
      <c r="I125" s="62"/>
      <c r="O125" s="62"/>
      <c r="P125" s="62"/>
      <c r="R125" s="46"/>
      <c r="S125" s="46"/>
    </row>
    <row r="126" spans="7:19" ht="24.95" customHeight="1">
      <c r="G126" s="62"/>
      <c r="I126" s="62"/>
      <c r="O126" s="62"/>
      <c r="P126" s="62"/>
      <c r="R126" s="46"/>
      <c r="S126" s="46"/>
    </row>
    <row r="127" spans="7:19" ht="24.95" customHeight="1">
      <c r="G127" s="62"/>
      <c r="I127" s="62"/>
      <c r="O127" s="62"/>
      <c r="P127" s="62"/>
      <c r="R127" s="46"/>
      <c r="S127" s="46"/>
    </row>
    <row r="128" spans="7:19" ht="24.95" customHeight="1">
      <c r="G128" s="62"/>
      <c r="I128" s="62"/>
      <c r="O128" s="62"/>
      <c r="P128" s="62"/>
      <c r="R128" s="46"/>
      <c r="S128" s="46"/>
    </row>
    <row r="129" spans="7:19" ht="24.95" customHeight="1">
      <c r="G129" s="62"/>
      <c r="I129" s="62"/>
      <c r="O129" s="62"/>
      <c r="P129" s="62"/>
      <c r="R129" s="46"/>
      <c r="S129" s="46"/>
    </row>
    <row r="130" spans="7:19" ht="24.95" customHeight="1">
      <c r="G130" s="62"/>
      <c r="I130" s="62"/>
      <c r="O130" s="62"/>
      <c r="P130" s="62"/>
      <c r="R130" s="46"/>
      <c r="S130" s="46"/>
    </row>
    <row r="131" spans="7:19" ht="24.95" customHeight="1">
      <c r="G131" s="62"/>
      <c r="I131" s="62"/>
      <c r="O131" s="62"/>
      <c r="P131" s="62"/>
      <c r="R131" s="46"/>
      <c r="S131" s="46"/>
    </row>
    <row r="132" spans="7:19" ht="24.95" customHeight="1">
      <c r="G132" s="62"/>
      <c r="I132" s="62"/>
      <c r="O132" s="62"/>
      <c r="P132" s="62"/>
      <c r="R132" s="46"/>
      <c r="S132" s="46"/>
    </row>
    <row r="133" spans="7:19" ht="24.95" customHeight="1">
      <c r="G133" s="62"/>
      <c r="I133" s="62"/>
      <c r="O133" s="62"/>
      <c r="P133" s="62"/>
      <c r="R133" s="46"/>
      <c r="S133" s="46"/>
    </row>
    <row r="134" spans="7:19" ht="24.95" customHeight="1">
      <c r="G134" s="62"/>
      <c r="I134" s="62"/>
      <c r="O134" s="62"/>
      <c r="P134" s="62"/>
      <c r="R134" s="46"/>
      <c r="S134" s="46"/>
    </row>
    <row r="135" spans="7:19" ht="24.95" customHeight="1">
      <c r="G135" s="62"/>
      <c r="I135" s="62"/>
      <c r="O135" s="62"/>
      <c r="P135" s="62"/>
      <c r="R135" s="46"/>
      <c r="S135" s="46"/>
    </row>
    <row r="136" spans="7:19" ht="24.95" customHeight="1">
      <c r="G136" s="62"/>
      <c r="I136" s="62"/>
      <c r="O136" s="62"/>
      <c r="P136" s="62"/>
      <c r="R136" s="46"/>
      <c r="S136" s="46"/>
    </row>
    <row r="137" spans="7:19" ht="24.95" customHeight="1">
      <c r="G137" s="62"/>
      <c r="I137" s="62"/>
      <c r="O137" s="62"/>
      <c r="P137" s="62"/>
      <c r="R137" s="46"/>
      <c r="S137" s="46"/>
    </row>
    <row r="138" spans="7:19" ht="24.95" customHeight="1">
      <c r="G138" s="62"/>
      <c r="I138" s="62"/>
      <c r="O138" s="62"/>
      <c r="P138" s="62"/>
      <c r="R138" s="46"/>
      <c r="S138" s="46"/>
    </row>
    <row r="139" spans="7:19" ht="24.95" customHeight="1">
      <c r="G139" s="62"/>
      <c r="I139" s="62"/>
      <c r="O139" s="62"/>
      <c r="P139" s="62"/>
      <c r="R139" s="46"/>
      <c r="S139" s="46"/>
    </row>
    <row r="140" spans="7:19" ht="24.95" customHeight="1">
      <c r="G140" s="62"/>
      <c r="I140" s="62"/>
      <c r="O140" s="62"/>
      <c r="P140" s="62"/>
      <c r="R140" s="46"/>
      <c r="S140" s="46"/>
    </row>
    <row r="141" spans="7:19" ht="24.95" customHeight="1">
      <c r="G141" s="62"/>
      <c r="I141" s="62"/>
      <c r="O141" s="62"/>
      <c r="P141" s="62"/>
      <c r="R141" s="46"/>
      <c r="S141" s="46"/>
    </row>
    <row r="142" spans="7:19" ht="24.95" customHeight="1">
      <c r="G142" s="62"/>
      <c r="I142" s="62"/>
      <c r="O142" s="62"/>
      <c r="P142" s="62"/>
      <c r="R142" s="46"/>
      <c r="S142" s="46"/>
    </row>
    <row r="143" spans="7:19" ht="24.95" customHeight="1">
      <c r="G143" s="62"/>
      <c r="I143" s="62"/>
      <c r="O143" s="62"/>
      <c r="P143" s="62"/>
      <c r="R143" s="46"/>
      <c r="S143" s="46"/>
    </row>
    <row r="144" spans="7:19" ht="24.95" customHeight="1">
      <c r="G144" s="62"/>
      <c r="I144" s="62"/>
      <c r="O144" s="62"/>
      <c r="P144" s="62"/>
      <c r="R144" s="46"/>
      <c r="S144" s="46"/>
    </row>
    <row r="145" spans="7:19" ht="24.95" customHeight="1">
      <c r="G145" s="62"/>
      <c r="I145" s="62"/>
      <c r="O145" s="62"/>
      <c r="P145" s="62"/>
      <c r="R145" s="46"/>
      <c r="S145" s="46"/>
    </row>
    <row r="146" spans="7:19" ht="24.95" customHeight="1">
      <c r="G146" s="62"/>
      <c r="I146" s="62"/>
      <c r="O146" s="62"/>
      <c r="P146" s="62"/>
      <c r="R146" s="46"/>
      <c r="S146" s="46"/>
    </row>
    <row r="147" spans="7:19" ht="24.95" customHeight="1">
      <c r="G147" s="62"/>
      <c r="I147" s="62"/>
      <c r="O147" s="62"/>
      <c r="P147" s="62"/>
      <c r="R147" s="46"/>
      <c r="S147" s="46"/>
    </row>
    <row r="148" spans="7:19" ht="24.95" customHeight="1">
      <c r="G148" s="62"/>
      <c r="I148" s="62"/>
      <c r="O148" s="62"/>
      <c r="P148" s="62"/>
      <c r="R148" s="46"/>
      <c r="S148" s="46"/>
    </row>
    <row r="149" spans="7:19" ht="24.95" customHeight="1">
      <c r="G149" s="62"/>
      <c r="I149" s="62"/>
      <c r="O149" s="62"/>
      <c r="P149" s="62"/>
      <c r="R149" s="46"/>
      <c r="S149" s="46"/>
    </row>
    <row r="150" spans="7:19" ht="24.95" customHeight="1">
      <c r="G150" s="62"/>
      <c r="I150" s="62"/>
      <c r="O150" s="62"/>
      <c r="P150" s="62"/>
      <c r="R150" s="46"/>
      <c r="S150" s="46"/>
    </row>
    <row r="151" spans="7:19" ht="24.95" customHeight="1">
      <c r="G151" s="62"/>
      <c r="I151" s="62"/>
      <c r="O151" s="62"/>
      <c r="P151" s="62"/>
      <c r="R151" s="46"/>
      <c r="S151" s="46"/>
    </row>
    <row r="152" spans="7:19" ht="24.95" customHeight="1">
      <c r="G152" s="62"/>
      <c r="I152" s="62"/>
      <c r="O152" s="62"/>
      <c r="P152" s="62"/>
      <c r="R152" s="46"/>
      <c r="S152" s="46"/>
    </row>
    <row r="153" spans="7:19" ht="24.95" customHeight="1">
      <c r="G153" s="62"/>
      <c r="I153" s="62"/>
      <c r="O153" s="62"/>
      <c r="P153" s="62"/>
      <c r="R153" s="46"/>
      <c r="S153" s="46"/>
    </row>
    <row r="154" spans="7:19" ht="24.95" customHeight="1">
      <c r="G154" s="62"/>
      <c r="I154" s="62"/>
      <c r="O154" s="62"/>
      <c r="P154" s="62"/>
      <c r="R154" s="46"/>
      <c r="S154" s="46"/>
    </row>
    <row r="155" spans="7:19" ht="24.95" customHeight="1">
      <c r="G155" s="62"/>
      <c r="I155" s="62"/>
      <c r="O155" s="62"/>
      <c r="P155" s="62"/>
      <c r="R155" s="46"/>
      <c r="S155" s="46"/>
    </row>
    <row r="156" spans="7:19" ht="24.95" customHeight="1">
      <c r="G156" s="62"/>
      <c r="I156" s="62"/>
      <c r="O156" s="62"/>
      <c r="P156" s="62"/>
      <c r="R156" s="46"/>
      <c r="S156" s="46"/>
    </row>
    <row r="157" spans="7:19" ht="24.95" customHeight="1">
      <c r="G157" s="62"/>
      <c r="I157" s="62"/>
      <c r="O157" s="62"/>
      <c r="P157" s="62"/>
      <c r="R157" s="46"/>
      <c r="S157" s="46"/>
    </row>
    <row r="158" spans="7:19" ht="24.95" customHeight="1">
      <c r="G158" s="62"/>
      <c r="I158" s="62"/>
      <c r="O158" s="62"/>
      <c r="P158" s="62"/>
      <c r="R158" s="46"/>
      <c r="S158" s="46"/>
    </row>
    <row r="159" spans="7:19" ht="24.95" customHeight="1">
      <c r="G159" s="62"/>
      <c r="I159" s="62"/>
      <c r="O159" s="62"/>
      <c r="P159" s="62"/>
      <c r="R159" s="46"/>
      <c r="S159" s="46"/>
    </row>
    <row r="160" spans="7:19" ht="24.95" customHeight="1">
      <c r="G160" s="62"/>
      <c r="I160" s="62"/>
      <c r="O160" s="62"/>
      <c r="P160" s="62"/>
      <c r="R160" s="46"/>
      <c r="S160" s="46"/>
    </row>
    <row r="161" spans="7:19" ht="24.95" customHeight="1">
      <c r="G161" s="62"/>
      <c r="I161" s="62"/>
      <c r="O161" s="62"/>
      <c r="P161" s="62"/>
      <c r="R161" s="46"/>
      <c r="S161" s="46"/>
    </row>
    <row r="162" spans="7:19" ht="24.95" customHeight="1">
      <c r="G162" s="62"/>
      <c r="I162" s="62"/>
      <c r="O162" s="62"/>
      <c r="P162" s="62"/>
      <c r="R162" s="46"/>
      <c r="S162" s="46"/>
    </row>
    <row r="163" spans="7:19" ht="24.95" customHeight="1">
      <c r="G163" s="62"/>
      <c r="I163" s="62"/>
      <c r="O163" s="62"/>
      <c r="P163" s="62"/>
      <c r="R163" s="46"/>
      <c r="S163" s="46"/>
    </row>
    <row r="164" spans="7:19" ht="24.95" customHeight="1">
      <c r="G164" s="62"/>
      <c r="I164" s="62"/>
      <c r="O164" s="62"/>
      <c r="P164" s="62"/>
      <c r="R164" s="46"/>
      <c r="S164" s="46"/>
    </row>
    <row r="165" spans="7:19" ht="24.95" customHeight="1">
      <c r="G165" s="62"/>
      <c r="I165" s="62"/>
      <c r="O165" s="62"/>
      <c r="P165" s="62"/>
      <c r="R165" s="46"/>
      <c r="S165" s="46"/>
    </row>
    <row r="166" spans="7:19" ht="24.95" customHeight="1">
      <c r="G166" s="62"/>
      <c r="I166" s="62"/>
      <c r="O166" s="62"/>
      <c r="P166" s="62"/>
      <c r="R166" s="46"/>
      <c r="S166" s="46"/>
    </row>
    <row r="167" spans="7:19" ht="24.95" customHeight="1">
      <c r="G167" s="62"/>
      <c r="I167" s="62"/>
      <c r="O167" s="62"/>
      <c r="P167" s="62"/>
      <c r="R167" s="46"/>
      <c r="S167" s="46"/>
    </row>
    <row r="168" spans="7:19" ht="24.95" customHeight="1">
      <c r="G168" s="62"/>
      <c r="I168" s="62"/>
      <c r="O168" s="62"/>
      <c r="P168" s="62"/>
      <c r="R168" s="46"/>
      <c r="S168" s="46"/>
    </row>
    <row r="169" spans="7:19" ht="24.95" customHeight="1">
      <c r="G169" s="62"/>
      <c r="I169" s="62"/>
      <c r="O169" s="62"/>
      <c r="P169" s="62"/>
      <c r="R169" s="46"/>
      <c r="S169" s="46"/>
    </row>
    <row r="170" spans="7:19" ht="24.95" customHeight="1">
      <c r="G170" s="62"/>
      <c r="I170" s="62"/>
      <c r="O170" s="62"/>
      <c r="P170" s="62"/>
      <c r="R170" s="46"/>
      <c r="S170" s="46"/>
    </row>
    <row r="171" spans="7:19" ht="24.95" customHeight="1">
      <c r="G171" s="62"/>
      <c r="I171" s="62"/>
      <c r="O171" s="62"/>
      <c r="P171" s="62"/>
      <c r="R171" s="46"/>
      <c r="S171" s="46"/>
    </row>
    <row r="172" spans="7:19" ht="24.95" customHeight="1">
      <c r="G172" s="62"/>
      <c r="I172" s="62"/>
      <c r="O172" s="62"/>
      <c r="P172" s="62"/>
      <c r="R172" s="46"/>
      <c r="S172" s="46"/>
    </row>
    <row r="173" spans="7:19" ht="24.95" customHeight="1">
      <c r="G173" s="62"/>
      <c r="I173" s="62"/>
      <c r="O173" s="62"/>
      <c r="P173" s="62"/>
      <c r="R173" s="46"/>
      <c r="S173" s="46"/>
    </row>
    <row r="174" spans="7:19" ht="24.95" customHeight="1">
      <c r="G174" s="62"/>
      <c r="I174" s="62"/>
      <c r="O174" s="62"/>
      <c r="P174" s="62"/>
      <c r="R174" s="46"/>
      <c r="S174" s="46"/>
    </row>
    <row r="175" spans="7:19" ht="24.95" customHeight="1">
      <c r="G175" s="62"/>
      <c r="I175" s="62"/>
      <c r="O175" s="62"/>
      <c r="P175" s="62"/>
      <c r="R175" s="46"/>
      <c r="S175" s="46"/>
    </row>
    <row r="176" spans="7:19" ht="24.95" customHeight="1">
      <c r="G176" s="62"/>
      <c r="I176" s="62"/>
      <c r="O176" s="62"/>
      <c r="P176" s="62"/>
      <c r="R176" s="46"/>
      <c r="S176" s="46"/>
    </row>
    <row r="177" spans="7:19" ht="24.95" customHeight="1">
      <c r="G177" s="62"/>
      <c r="I177" s="62"/>
      <c r="O177" s="62"/>
      <c r="P177" s="62"/>
      <c r="R177" s="46"/>
      <c r="S177" s="46"/>
    </row>
    <row r="178" spans="7:19" ht="24.95" customHeight="1">
      <c r="G178" s="62"/>
      <c r="I178" s="62"/>
      <c r="O178" s="62"/>
      <c r="P178" s="62"/>
      <c r="R178" s="46"/>
      <c r="S178" s="46"/>
    </row>
    <row r="179" spans="7:19" ht="24.95" customHeight="1">
      <c r="G179" s="62"/>
      <c r="I179" s="62"/>
      <c r="O179" s="62"/>
      <c r="P179" s="62"/>
      <c r="R179" s="46"/>
      <c r="S179" s="46"/>
    </row>
    <row r="180" spans="7:19" ht="24.95" customHeight="1">
      <c r="G180" s="62"/>
      <c r="I180" s="62"/>
      <c r="O180" s="62"/>
      <c r="P180" s="62"/>
      <c r="R180" s="46"/>
      <c r="S180" s="46"/>
    </row>
    <row r="181" spans="7:19" ht="24.95" customHeight="1">
      <c r="G181" s="62"/>
      <c r="I181" s="62"/>
      <c r="O181" s="62"/>
      <c r="P181" s="62"/>
      <c r="R181" s="46"/>
      <c r="S181" s="46"/>
    </row>
    <row r="182" spans="7:19" ht="24.95" customHeight="1">
      <c r="G182" s="62"/>
      <c r="I182" s="62"/>
      <c r="O182" s="62"/>
      <c r="P182" s="62"/>
      <c r="R182" s="46"/>
      <c r="S182" s="46"/>
    </row>
    <row r="183" spans="7:19" ht="24.95" customHeight="1">
      <c r="G183" s="62"/>
      <c r="I183" s="62"/>
      <c r="O183" s="62"/>
      <c r="P183" s="62"/>
      <c r="R183" s="46"/>
      <c r="S183" s="46"/>
    </row>
    <row r="184" spans="7:19" ht="24.95" customHeight="1">
      <c r="G184" s="62"/>
      <c r="I184" s="62"/>
      <c r="O184" s="62"/>
      <c r="P184" s="62"/>
      <c r="R184" s="46"/>
      <c r="S184" s="46"/>
    </row>
    <row r="185" spans="7:19" ht="24.95" customHeight="1">
      <c r="G185" s="62"/>
      <c r="I185" s="62"/>
      <c r="O185" s="62"/>
      <c r="P185" s="62"/>
      <c r="R185" s="46"/>
      <c r="S185" s="46"/>
    </row>
    <row r="186" spans="7:19" ht="24.95" customHeight="1">
      <c r="G186" s="62"/>
      <c r="I186" s="62"/>
      <c r="O186" s="62"/>
      <c r="P186" s="62"/>
      <c r="R186" s="46"/>
      <c r="S186" s="46"/>
    </row>
    <row r="187" spans="7:19" ht="24.95" customHeight="1">
      <c r="G187" s="62"/>
      <c r="I187" s="62"/>
      <c r="O187" s="62"/>
      <c r="P187" s="62"/>
      <c r="R187" s="46"/>
      <c r="S187" s="46"/>
    </row>
    <row r="188" spans="7:19" ht="24.95" customHeight="1">
      <c r="G188" s="62"/>
      <c r="I188" s="62"/>
      <c r="O188" s="62"/>
      <c r="P188" s="62"/>
      <c r="R188" s="46"/>
      <c r="S188" s="46"/>
    </row>
    <row r="189" spans="7:19" ht="24.95" customHeight="1">
      <c r="G189" s="62"/>
      <c r="I189" s="62"/>
      <c r="O189" s="62"/>
      <c r="P189" s="62"/>
      <c r="R189" s="46"/>
      <c r="S189" s="46"/>
    </row>
    <row r="190" spans="7:19" ht="24.95" customHeight="1">
      <c r="G190" s="62"/>
      <c r="I190" s="62"/>
      <c r="O190" s="62"/>
      <c r="P190" s="62"/>
      <c r="R190" s="46"/>
      <c r="S190" s="46"/>
    </row>
    <row r="191" spans="7:19" ht="24.95" customHeight="1">
      <c r="G191" s="62"/>
      <c r="I191" s="62"/>
      <c r="O191" s="62"/>
      <c r="P191" s="62"/>
      <c r="R191" s="46"/>
      <c r="S191" s="46"/>
    </row>
    <row r="192" spans="7:19" ht="24.95" customHeight="1">
      <c r="G192" s="62"/>
      <c r="I192" s="62"/>
      <c r="O192" s="62"/>
      <c r="P192" s="62"/>
      <c r="R192" s="46"/>
      <c r="S192" s="46"/>
    </row>
    <row r="193" spans="7:19" ht="24.95" customHeight="1">
      <c r="G193" s="62"/>
      <c r="I193" s="62"/>
      <c r="O193" s="62"/>
      <c r="P193" s="62"/>
      <c r="R193" s="46"/>
      <c r="S193" s="46"/>
    </row>
    <row r="194" spans="7:19" ht="24.95" customHeight="1">
      <c r="G194" s="62"/>
      <c r="I194" s="62"/>
      <c r="O194" s="62"/>
      <c r="P194" s="62"/>
      <c r="R194" s="46"/>
      <c r="S194" s="46"/>
    </row>
    <row r="195" spans="7:19" ht="24.95" customHeight="1">
      <c r="G195" s="62"/>
      <c r="I195" s="62"/>
      <c r="O195" s="62"/>
      <c r="P195" s="62"/>
      <c r="R195" s="46"/>
      <c r="S195" s="46"/>
    </row>
    <row r="196" spans="7:19" ht="24.95" customHeight="1">
      <c r="G196" s="62"/>
      <c r="I196" s="62"/>
      <c r="O196" s="62"/>
      <c r="P196" s="62"/>
      <c r="R196" s="46"/>
      <c r="S196" s="46"/>
    </row>
    <row r="197" spans="7:19" ht="24.95" customHeight="1">
      <c r="G197" s="62"/>
      <c r="I197" s="62"/>
      <c r="O197" s="62"/>
      <c r="P197" s="62"/>
      <c r="R197" s="46"/>
      <c r="S197" s="46"/>
    </row>
    <row r="198" spans="7:19" ht="24.95" customHeight="1">
      <c r="G198" s="62"/>
      <c r="I198" s="62"/>
      <c r="O198" s="62"/>
      <c r="P198" s="62"/>
      <c r="R198" s="46"/>
      <c r="S198" s="46"/>
    </row>
    <row r="199" spans="7:19" ht="24.95" customHeight="1">
      <c r="G199" s="62"/>
      <c r="I199" s="62"/>
      <c r="O199" s="62"/>
      <c r="P199" s="62"/>
      <c r="R199" s="46"/>
      <c r="S199" s="46"/>
    </row>
    <row r="200" spans="7:19" ht="24.95" customHeight="1">
      <c r="G200" s="62"/>
      <c r="I200" s="62"/>
      <c r="O200" s="62"/>
      <c r="P200" s="62"/>
      <c r="R200" s="46"/>
      <c r="S200" s="46"/>
    </row>
    <row r="201" spans="7:19" ht="24.95" customHeight="1">
      <c r="G201" s="62"/>
      <c r="I201" s="62"/>
      <c r="O201" s="62"/>
      <c r="P201" s="62"/>
      <c r="R201" s="46"/>
      <c r="S201" s="46"/>
    </row>
    <row r="202" spans="7:19" ht="24.95" customHeight="1">
      <c r="G202" s="62"/>
      <c r="I202" s="62"/>
      <c r="O202" s="62"/>
      <c r="P202" s="62"/>
      <c r="R202" s="46"/>
      <c r="S202" s="46"/>
    </row>
    <row r="203" spans="7:19" ht="24.95" customHeight="1">
      <c r="G203" s="62"/>
      <c r="I203" s="62"/>
      <c r="O203" s="62"/>
      <c r="P203" s="62"/>
      <c r="R203" s="46"/>
      <c r="S203" s="46"/>
    </row>
    <row r="204" spans="7:19" ht="24.95" customHeight="1">
      <c r="G204" s="62"/>
      <c r="I204" s="62"/>
      <c r="O204" s="62"/>
      <c r="P204" s="62"/>
      <c r="R204" s="46"/>
      <c r="S204" s="46"/>
    </row>
    <row r="205" spans="7:19" ht="24.95" customHeight="1">
      <c r="G205" s="62"/>
      <c r="I205" s="62"/>
      <c r="O205" s="62"/>
      <c r="P205" s="62"/>
      <c r="R205" s="46"/>
      <c r="S205" s="46"/>
    </row>
    <row r="206" spans="7:19" ht="24.95" customHeight="1">
      <c r="G206" s="62"/>
      <c r="I206" s="62"/>
      <c r="O206" s="62"/>
      <c r="P206" s="62"/>
      <c r="R206" s="46"/>
      <c r="S206" s="46"/>
    </row>
    <row r="207" spans="7:19" ht="24.95" customHeight="1">
      <c r="G207" s="62"/>
      <c r="I207" s="62"/>
      <c r="O207" s="62"/>
      <c r="P207" s="62"/>
      <c r="R207" s="46"/>
      <c r="S207" s="46"/>
    </row>
    <row r="208" spans="7:19" ht="24.95" customHeight="1">
      <c r="G208" s="62"/>
      <c r="I208" s="62"/>
      <c r="O208" s="62"/>
      <c r="P208" s="62"/>
      <c r="R208" s="46"/>
      <c r="S208" s="46"/>
    </row>
    <row r="209" spans="7:19" ht="24.95" customHeight="1">
      <c r="G209" s="62"/>
      <c r="I209" s="62"/>
      <c r="O209" s="62"/>
      <c r="P209" s="62"/>
      <c r="R209" s="46"/>
      <c r="S209" s="46"/>
    </row>
    <row r="210" spans="7:19" ht="24.95" customHeight="1">
      <c r="G210" s="62"/>
      <c r="I210" s="62"/>
      <c r="O210" s="62"/>
      <c r="P210" s="62"/>
      <c r="R210" s="46"/>
      <c r="S210" s="46"/>
    </row>
    <row r="211" spans="7:19" ht="24.95" customHeight="1">
      <c r="G211" s="62"/>
      <c r="I211" s="62"/>
      <c r="O211" s="62"/>
      <c r="P211" s="62"/>
      <c r="R211" s="46"/>
      <c r="S211" s="46"/>
    </row>
    <row r="212" spans="7:19" ht="24.95" customHeight="1">
      <c r="G212" s="62"/>
      <c r="I212" s="62"/>
      <c r="O212" s="62"/>
      <c r="P212" s="62"/>
      <c r="R212" s="46"/>
      <c r="S212" s="46"/>
    </row>
    <row r="213" spans="7:19" ht="24.95" customHeight="1">
      <c r="G213" s="62"/>
      <c r="I213" s="62"/>
      <c r="O213" s="62"/>
      <c r="P213" s="62"/>
      <c r="R213" s="46"/>
      <c r="S213" s="46"/>
    </row>
    <row r="214" spans="7:19" ht="24.95" customHeight="1">
      <c r="G214" s="62"/>
      <c r="I214" s="62"/>
      <c r="O214" s="62"/>
      <c r="P214" s="62"/>
      <c r="R214" s="46"/>
      <c r="S214" s="46"/>
    </row>
    <row r="215" spans="7:19" ht="24.95" customHeight="1">
      <c r="G215" s="62"/>
      <c r="I215" s="62"/>
      <c r="O215" s="62"/>
      <c r="P215" s="62"/>
      <c r="R215" s="46"/>
      <c r="S215" s="46"/>
    </row>
    <row r="216" spans="7:19" ht="24.95" customHeight="1">
      <c r="G216" s="62"/>
      <c r="I216" s="62"/>
      <c r="O216" s="62"/>
      <c r="P216" s="62"/>
      <c r="R216" s="46"/>
      <c r="S216" s="46"/>
    </row>
    <row r="217" spans="7:19" ht="24.95" customHeight="1">
      <c r="G217" s="62"/>
      <c r="I217" s="62"/>
      <c r="O217" s="62"/>
      <c r="P217" s="62"/>
      <c r="R217" s="46"/>
      <c r="S217" s="46"/>
    </row>
    <row r="218" spans="7:19" ht="24.95" customHeight="1">
      <c r="G218" s="62"/>
      <c r="I218" s="62"/>
      <c r="O218" s="62"/>
      <c r="P218" s="62"/>
      <c r="R218" s="46"/>
      <c r="S218" s="46"/>
    </row>
    <row r="219" spans="7:19" ht="24.95" customHeight="1">
      <c r="G219" s="62"/>
      <c r="I219" s="62"/>
      <c r="O219" s="62"/>
      <c r="P219" s="62"/>
      <c r="R219" s="46"/>
      <c r="S219" s="46"/>
    </row>
    <row r="220" spans="7:19" ht="24.95" customHeight="1">
      <c r="G220" s="62"/>
      <c r="I220" s="62"/>
      <c r="O220" s="62"/>
      <c r="P220" s="62"/>
      <c r="R220" s="46"/>
      <c r="S220" s="46"/>
    </row>
    <row r="221" spans="7:19" ht="24.95" customHeight="1">
      <c r="G221" s="62"/>
      <c r="I221" s="62"/>
      <c r="O221" s="62"/>
      <c r="P221" s="62"/>
      <c r="R221" s="46"/>
      <c r="S221" s="46"/>
    </row>
    <row r="222" spans="7:19" ht="24.95" customHeight="1">
      <c r="G222" s="62"/>
      <c r="I222" s="62"/>
      <c r="O222" s="62"/>
      <c r="P222" s="62"/>
      <c r="R222" s="46"/>
      <c r="S222" s="46"/>
    </row>
    <row r="223" spans="7:19" ht="24.95" customHeight="1">
      <c r="G223" s="62"/>
      <c r="I223" s="62"/>
      <c r="O223" s="62"/>
      <c r="P223" s="62"/>
      <c r="R223" s="46"/>
      <c r="S223" s="46"/>
    </row>
    <row r="224" spans="7:19" ht="24.95" customHeight="1">
      <c r="G224" s="62"/>
      <c r="I224" s="62"/>
      <c r="O224" s="62"/>
      <c r="P224" s="62"/>
      <c r="R224" s="46"/>
      <c r="S224" s="46"/>
    </row>
    <row r="225" spans="7:19" ht="24.95" customHeight="1">
      <c r="G225" s="62"/>
      <c r="I225" s="62"/>
      <c r="O225" s="62"/>
      <c r="P225" s="62"/>
      <c r="R225" s="46"/>
      <c r="S225" s="46"/>
    </row>
    <row r="226" spans="7:19" ht="24.95" customHeight="1">
      <c r="G226" s="62"/>
      <c r="I226" s="62"/>
      <c r="O226" s="62"/>
      <c r="P226" s="62"/>
      <c r="R226" s="46"/>
      <c r="S226" s="46"/>
    </row>
    <row r="227" spans="7:19" ht="24.95" customHeight="1">
      <c r="G227" s="62"/>
      <c r="I227" s="62"/>
      <c r="O227" s="62"/>
      <c r="P227" s="62"/>
      <c r="R227" s="46"/>
      <c r="S227" s="46"/>
    </row>
    <row r="228" spans="7:19" ht="24.95" customHeight="1">
      <c r="G228" s="62"/>
      <c r="I228" s="62"/>
      <c r="O228" s="62"/>
      <c r="P228" s="62"/>
      <c r="R228" s="46"/>
      <c r="S228" s="46"/>
    </row>
    <row r="229" spans="7:19" ht="24.95" customHeight="1">
      <c r="G229" s="62"/>
      <c r="I229" s="62"/>
      <c r="O229" s="62"/>
      <c r="P229" s="62"/>
      <c r="R229" s="46"/>
      <c r="S229" s="46"/>
    </row>
    <row r="230" spans="7:19" ht="24.95" customHeight="1">
      <c r="G230" s="62"/>
      <c r="I230" s="62"/>
      <c r="O230" s="62"/>
      <c r="P230" s="62"/>
      <c r="R230" s="46"/>
      <c r="S230" s="46"/>
    </row>
    <row r="231" spans="7:19" ht="24.95" customHeight="1">
      <c r="G231" s="62"/>
      <c r="I231" s="62"/>
      <c r="O231" s="62"/>
      <c r="P231" s="62"/>
      <c r="R231" s="46"/>
      <c r="S231" s="46"/>
    </row>
    <row r="232" spans="7:19" ht="24.95" customHeight="1">
      <c r="G232" s="62"/>
      <c r="I232" s="62"/>
      <c r="O232" s="62"/>
      <c r="P232" s="62"/>
      <c r="R232" s="46"/>
      <c r="S232" s="46"/>
    </row>
    <row r="233" spans="7:19" ht="24.95" customHeight="1">
      <c r="G233" s="62"/>
      <c r="I233" s="62"/>
      <c r="O233" s="62"/>
      <c r="P233" s="62"/>
      <c r="R233" s="46"/>
      <c r="S233" s="46"/>
    </row>
    <row r="234" spans="7:19" ht="24.95" customHeight="1">
      <c r="G234" s="62"/>
      <c r="I234" s="62"/>
      <c r="O234" s="62"/>
      <c r="P234" s="62"/>
      <c r="R234" s="46"/>
      <c r="S234" s="46"/>
    </row>
    <row r="235" spans="7:19" ht="24.95" customHeight="1">
      <c r="G235" s="62"/>
      <c r="I235" s="62"/>
      <c r="O235" s="62"/>
      <c r="P235" s="62"/>
      <c r="R235" s="46"/>
      <c r="S235" s="46"/>
    </row>
    <row r="236" spans="7:19" ht="24.95" customHeight="1">
      <c r="G236" s="62"/>
      <c r="I236" s="62"/>
      <c r="O236" s="62"/>
      <c r="P236" s="62"/>
      <c r="R236" s="46"/>
      <c r="S236" s="46"/>
    </row>
    <row r="237" spans="7:19" ht="24.95" customHeight="1">
      <c r="G237" s="62"/>
      <c r="I237" s="62"/>
      <c r="O237" s="62"/>
      <c r="P237" s="62"/>
      <c r="R237" s="46"/>
      <c r="S237" s="46"/>
    </row>
    <row r="238" spans="7:19" ht="24.95" customHeight="1">
      <c r="G238" s="62"/>
      <c r="I238" s="62"/>
      <c r="O238" s="62"/>
      <c r="P238" s="62"/>
      <c r="R238" s="46"/>
      <c r="S238" s="46"/>
    </row>
    <row r="239" spans="7:19" ht="24.95" customHeight="1">
      <c r="G239" s="62"/>
      <c r="I239" s="62"/>
      <c r="O239" s="62"/>
      <c r="P239" s="62"/>
      <c r="R239" s="46"/>
      <c r="S239" s="46"/>
    </row>
    <row r="240" spans="7:19" ht="24.95" customHeight="1">
      <c r="G240" s="62"/>
      <c r="I240" s="62"/>
      <c r="O240" s="62"/>
      <c r="P240" s="62"/>
      <c r="R240" s="46"/>
      <c r="S240" s="46"/>
    </row>
    <row r="241" spans="7:19" ht="24.95" customHeight="1">
      <c r="G241" s="62"/>
      <c r="I241" s="62"/>
      <c r="O241" s="62"/>
      <c r="P241" s="62"/>
      <c r="R241" s="46"/>
      <c r="S241" s="46"/>
    </row>
    <row r="242" spans="7:19" ht="24.95" customHeight="1">
      <c r="G242" s="62"/>
      <c r="I242" s="62"/>
      <c r="O242" s="62"/>
      <c r="P242" s="62"/>
      <c r="R242" s="46"/>
      <c r="S242" s="46"/>
    </row>
    <row r="243" spans="7:19" ht="24.95" customHeight="1">
      <c r="G243" s="62"/>
      <c r="I243" s="62"/>
      <c r="O243" s="62"/>
      <c r="P243" s="62"/>
      <c r="R243" s="46"/>
      <c r="S243" s="46"/>
    </row>
    <row r="244" spans="7:19" ht="24.95" customHeight="1">
      <c r="G244" s="62"/>
      <c r="I244" s="62"/>
      <c r="O244" s="62"/>
      <c r="P244" s="62"/>
      <c r="R244" s="46"/>
      <c r="S244" s="46"/>
    </row>
    <row r="245" spans="7:19" ht="24.95" customHeight="1">
      <c r="G245" s="62"/>
      <c r="I245" s="62"/>
      <c r="O245" s="62"/>
      <c r="P245" s="62"/>
      <c r="R245" s="46"/>
      <c r="S245" s="46"/>
    </row>
    <row r="246" spans="7:19" ht="24.95" customHeight="1">
      <c r="G246" s="62"/>
      <c r="I246" s="62"/>
      <c r="O246" s="62"/>
      <c r="P246" s="62"/>
      <c r="R246" s="46"/>
      <c r="S246" s="46"/>
    </row>
    <row r="247" spans="7:19" ht="24.95" customHeight="1">
      <c r="G247" s="62"/>
      <c r="I247" s="62"/>
      <c r="O247" s="62"/>
      <c r="P247" s="62"/>
      <c r="R247" s="46"/>
      <c r="S247" s="46"/>
    </row>
    <row r="248" spans="7:19" ht="24.95" customHeight="1">
      <c r="G248" s="62"/>
      <c r="I248" s="62"/>
      <c r="O248" s="62"/>
      <c r="P248" s="62"/>
      <c r="R248" s="46"/>
      <c r="S248" s="46"/>
    </row>
    <row r="249" spans="7:19" ht="24.95" customHeight="1">
      <c r="G249" s="62"/>
      <c r="I249" s="62"/>
      <c r="O249" s="62"/>
      <c r="P249" s="62"/>
      <c r="R249" s="46"/>
      <c r="S249" s="46"/>
    </row>
    <row r="250" spans="7:19" ht="24.95" customHeight="1">
      <c r="G250" s="62"/>
      <c r="I250" s="62"/>
      <c r="O250" s="62"/>
      <c r="P250" s="62"/>
      <c r="R250" s="46"/>
      <c r="S250" s="46"/>
    </row>
    <row r="251" spans="7:19" ht="24.95" customHeight="1">
      <c r="G251" s="62"/>
      <c r="I251" s="62"/>
      <c r="O251" s="62"/>
      <c r="P251" s="62"/>
      <c r="R251" s="46"/>
      <c r="S251" s="46"/>
    </row>
    <row r="252" spans="7:19" ht="24.95" customHeight="1">
      <c r="G252" s="62"/>
      <c r="I252" s="62"/>
      <c r="O252" s="62"/>
      <c r="P252" s="62"/>
      <c r="R252" s="46"/>
      <c r="S252" s="46"/>
    </row>
    <row r="253" spans="7:19" ht="24.95" customHeight="1">
      <c r="G253" s="62"/>
      <c r="I253" s="62"/>
      <c r="O253" s="62"/>
      <c r="P253" s="62"/>
      <c r="R253" s="46"/>
      <c r="S253" s="46"/>
    </row>
    <row r="254" spans="7:19" ht="24.95" customHeight="1">
      <c r="G254" s="62"/>
      <c r="I254" s="62"/>
      <c r="O254" s="62"/>
      <c r="P254" s="62"/>
      <c r="R254" s="46"/>
      <c r="S254" s="46"/>
    </row>
    <row r="255" spans="7:19" ht="24.95" customHeight="1">
      <c r="G255" s="62"/>
      <c r="I255" s="62"/>
      <c r="O255" s="62"/>
      <c r="P255" s="62"/>
      <c r="R255" s="46"/>
      <c r="S255" s="46"/>
    </row>
    <row r="256" spans="7:19" ht="24.95" customHeight="1">
      <c r="G256" s="62"/>
      <c r="I256" s="62"/>
      <c r="O256" s="62"/>
      <c r="P256" s="62"/>
      <c r="R256" s="46"/>
      <c r="S256" s="46"/>
    </row>
    <row r="257" spans="7:19" ht="24.95" customHeight="1">
      <c r="G257" s="62"/>
      <c r="I257" s="62"/>
      <c r="O257" s="62"/>
      <c r="P257" s="62"/>
      <c r="R257" s="46"/>
      <c r="S257" s="46"/>
    </row>
    <row r="258" spans="7:19" ht="24.95" customHeight="1">
      <c r="G258" s="62"/>
      <c r="I258" s="62"/>
      <c r="O258" s="62"/>
      <c r="P258" s="62"/>
      <c r="R258" s="46"/>
      <c r="S258" s="46"/>
    </row>
    <row r="259" spans="7:19" ht="24.95" customHeight="1">
      <c r="G259" s="62"/>
      <c r="I259" s="62"/>
      <c r="O259" s="62"/>
      <c r="P259" s="62"/>
      <c r="R259" s="46"/>
      <c r="S259" s="46"/>
    </row>
    <row r="260" spans="7:19" ht="24.95" customHeight="1">
      <c r="G260" s="62"/>
      <c r="I260" s="62"/>
      <c r="O260" s="62"/>
      <c r="P260" s="62"/>
      <c r="R260" s="46"/>
      <c r="S260" s="46"/>
    </row>
    <row r="261" spans="7:19" ht="24.95" customHeight="1">
      <c r="G261" s="62"/>
      <c r="I261" s="62"/>
      <c r="O261" s="62"/>
      <c r="P261" s="62"/>
      <c r="R261" s="46"/>
      <c r="S261" s="46"/>
    </row>
    <row r="262" spans="7:19" ht="24.95" customHeight="1">
      <c r="G262" s="62"/>
      <c r="I262" s="62"/>
      <c r="O262" s="62"/>
      <c r="P262" s="62"/>
      <c r="R262" s="46"/>
      <c r="S262" s="46"/>
    </row>
    <row r="263" spans="7:19" ht="24.95" customHeight="1">
      <c r="G263" s="62"/>
      <c r="I263" s="62"/>
      <c r="O263" s="62"/>
      <c r="P263" s="62"/>
      <c r="R263" s="46"/>
      <c r="S263" s="46"/>
    </row>
    <row r="264" spans="7:19" ht="24.95" customHeight="1">
      <c r="G264" s="62"/>
      <c r="I264" s="62"/>
      <c r="O264" s="62"/>
      <c r="P264" s="62"/>
      <c r="R264" s="46"/>
      <c r="S264" s="46"/>
    </row>
    <row r="265" spans="7:19" ht="24.95" customHeight="1">
      <c r="G265" s="62"/>
      <c r="I265" s="62"/>
      <c r="O265" s="62"/>
      <c r="P265" s="62"/>
      <c r="R265" s="46"/>
      <c r="S265" s="46"/>
    </row>
    <row r="266" spans="7:19" ht="24.95" customHeight="1">
      <c r="G266" s="62"/>
      <c r="I266" s="62"/>
      <c r="O266" s="62"/>
      <c r="P266" s="62"/>
      <c r="R266" s="46"/>
      <c r="S266" s="46"/>
    </row>
    <row r="267" spans="7:19" ht="24.95" customHeight="1">
      <c r="G267" s="62"/>
      <c r="I267" s="62"/>
      <c r="O267" s="62"/>
      <c r="P267" s="62"/>
      <c r="R267" s="46"/>
      <c r="S267" s="46"/>
    </row>
    <row r="268" spans="7:19" ht="24.95" customHeight="1">
      <c r="G268" s="62"/>
      <c r="I268" s="62"/>
      <c r="O268" s="62"/>
      <c r="P268" s="62"/>
      <c r="R268" s="46"/>
      <c r="S268" s="46"/>
    </row>
    <row r="269" spans="7:19" ht="24.95" customHeight="1">
      <c r="G269" s="62"/>
      <c r="I269" s="62"/>
      <c r="O269" s="62"/>
      <c r="P269" s="62"/>
      <c r="R269" s="46"/>
      <c r="S269" s="46"/>
    </row>
    <row r="270" spans="7:19" ht="24.95" customHeight="1">
      <c r="G270" s="62"/>
      <c r="I270" s="62"/>
      <c r="O270" s="62"/>
      <c r="P270" s="62"/>
      <c r="R270" s="46"/>
      <c r="S270" s="46"/>
    </row>
    <row r="271" spans="7:19" ht="24.95" customHeight="1">
      <c r="G271" s="62"/>
      <c r="I271" s="62"/>
      <c r="O271" s="62"/>
      <c r="P271" s="62"/>
      <c r="R271" s="46"/>
      <c r="S271" s="46"/>
    </row>
    <row r="272" spans="7:19" ht="24.95" customHeight="1">
      <c r="G272" s="62"/>
      <c r="I272" s="62"/>
      <c r="O272" s="62"/>
      <c r="P272" s="62"/>
      <c r="R272" s="46"/>
      <c r="S272" s="46"/>
    </row>
    <row r="273" spans="7:19" ht="24.95" customHeight="1">
      <c r="G273" s="62"/>
      <c r="I273" s="62"/>
      <c r="O273" s="62"/>
      <c r="P273" s="62"/>
      <c r="R273" s="46"/>
      <c r="S273" s="46"/>
    </row>
    <row r="274" spans="7:19" ht="24.95" customHeight="1">
      <c r="G274" s="62"/>
      <c r="I274" s="62"/>
      <c r="O274" s="62"/>
      <c r="P274" s="62"/>
      <c r="R274" s="46"/>
      <c r="S274" s="46"/>
    </row>
    <row r="275" spans="7:19" ht="24.95" customHeight="1">
      <c r="G275" s="62"/>
      <c r="I275" s="62"/>
      <c r="O275" s="62"/>
      <c r="P275" s="62"/>
      <c r="R275" s="46"/>
      <c r="S275" s="46"/>
    </row>
    <row r="276" spans="7:19" ht="24.95" customHeight="1">
      <c r="G276" s="62"/>
      <c r="I276" s="62"/>
      <c r="O276" s="62"/>
      <c r="P276" s="62"/>
      <c r="R276" s="46"/>
      <c r="S276" s="46"/>
    </row>
    <row r="277" spans="7:19" ht="24.95" customHeight="1">
      <c r="G277" s="62"/>
      <c r="I277" s="62"/>
      <c r="O277" s="62"/>
      <c r="P277" s="62"/>
      <c r="R277" s="46"/>
      <c r="S277" s="46"/>
    </row>
    <row r="278" spans="7:19" ht="24.95" customHeight="1">
      <c r="G278" s="62"/>
      <c r="I278" s="62"/>
      <c r="O278" s="62"/>
      <c r="P278" s="62"/>
      <c r="R278" s="46"/>
      <c r="S278" s="46"/>
    </row>
    <row r="279" spans="7:19" ht="24.95" customHeight="1">
      <c r="G279" s="62"/>
      <c r="I279" s="62"/>
      <c r="O279" s="62"/>
      <c r="P279" s="62"/>
      <c r="R279" s="46"/>
      <c r="S279" s="46"/>
    </row>
    <row r="280" spans="7:19" ht="24.95" customHeight="1">
      <c r="G280" s="62"/>
      <c r="I280" s="62"/>
      <c r="O280" s="62"/>
      <c r="P280" s="62"/>
      <c r="R280" s="46"/>
      <c r="S280" s="46"/>
    </row>
    <row r="281" spans="7:19" ht="24.95" customHeight="1">
      <c r="G281" s="62"/>
      <c r="I281" s="62"/>
      <c r="O281" s="62"/>
      <c r="P281" s="62"/>
      <c r="R281" s="46"/>
      <c r="S281" s="46"/>
    </row>
    <row r="282" spans="7:19" ht="24.95" customHeight="1">
      <c r="G282" s="62"/>
      <c r="I282" s="62"/>
      <c r="O282" s="62"/>
      <c r="P282" s="62"/>
      <c r="R282" s="46"/>
      <c r="S282" s="46"/>
    </row>
    <row r="283" spans="7:19" ht="24.95" customHeight="1">
      <c r="G283" s="62"/>
      <c r="I283" s="62"/>
      <c r="O283" s="62"/>
      <c r="P283" s="62"/>
      <c r="R283" s="46"/>
      <c r="S283" s="46"/>
    </row>
    <row r="284" spans="7:19" ht="24.95" customHeight="1">
      <c r="G284" s="62"/>
      <c r="I284" s="62"/>
      <c r="O284" s="62"/>
      <c r="P284" s="62"/>
      <c r="R284" s="46"/>
      <c r="S284" s="46"/>
    </row>
    <row r="285" spans="7:19" ht="24.95" customHeight="1">
      <c r="G285" s="62"/>
      <c r="I285" s="62"/>
      <c r="O285" s="62"/>
      <c r="P285" s="62"/>
      <c r="R285" s="46"/>
      <c r="S285" s="46"/>
    </row>
    <row r="286" spans="7:19" ht="24.95" customHeight="1">
      <c r="G286" s="62"/>
      <c r="I286" s="62"/>
      <c r="O286" s="62"/>
      <c r="P286" s="62"/>
      <c r="R286" s="46"/>
      <c r="S286" s="46"/>
    </row>
    <row r="287" spans="7:19" ht="24.95" customHeight="1">
      <c r="G287" s="62"/>
      <c r="I287" s="62"/>
      <c r="O287" s="62"/>
      <c r="P287" s="62"/>
      <c r="R287" s="46"/>
      <c r="S287" s="46"/>
    </row>
    <row r="288" spans="7:19" ht="24.95" customHeight="1">
      <c r="G288" s="62"/>
      <c r="I288" s="62"/>
      <c r="O288" s="62"/>
      <c r="P288" s="62"/>
      <c r="R288" s="46"/>
      <c r="S288" s="46"/>
    </row>
    <row r="289" spans="7:19" ht="24.95" customHeight="1">
      <c r="G289" s="62"/>
      <c r="I289" s="62"/>
      <c r="O289" s="62"/>
      <c r="P289" s="62"/>
      <c r="R289" s="46"/>
      <c r="S289" s="46"/>
    </row>
    <row r="290" spans="7:19" ht="24.95" customHeight="1">
      <c r="G290" s="62"/>
      <c r="I290" s="62"/>
      <c r="O290" s="62"/>
      <c r="P290" s="62"/>
      <c r="R290" s="46"/>
      <c r="S290" s="46"/>
    </row>
    <row r="291" spans="7:19" ht="24.95" customHeight="1">
      <c r="G291" s="62"/>
      <c r="I291" s="62"/>
      <c r="O291" s="62"/>
      <c r="P291" s="62"/>
      <c r="R291" s="46"/>
      <c r="S291" s="46"/>
    </row>
    <row r="292" spans="7:19" ht="24.95" customHeight="1">
      <c r="G292" s="62"/>
      <c r="I292" s="62"/>
      <c r="O292" s="62"/>
      <c r="P292" s="62"/>
      <c r="R292" s="46"/>
      <c r="S292" s="46"/>
    </row>
    <row r="293" spans="7:19" ht="24.95" customHeight="1">
      <c r="G293" s="62"/>
      <c r="I293" s="62"/>
      <c r="O293" s="62"/>
      <c r="P293" s="62"/>
      <c r="R293" s="46"/>
      <c r="S293" s="46"/>
    </row>
    <row r="294" spans="7:19" ht="24.95" customHeight="1">
      <c r="G294" s="62"/>
      <c r="I294" s="62"/>
      <c r="O294" s="62"/>
      <c r="P294" s="62"/>
      <c r="R294" s="46"/>
      <c r="S294" s="46"/>
    </row>
    <row r="295" spans="7:19" ht="24.95" customHeight="1">
      <c r="G295" s="62"/>
      <c r="I295" s="62"/>
      <c r="O295" s="62"/>
      <c r="P295" s="62"/>
      <c r="R295" s="46"/>
      <c r="S295" s="46"/>
    </row>
    <row r="296" spans="7:19" ht="24.95" customHeight="1">
      <c r="G296" s="62"/>
      <c r="I296" s="62"/>
      <c r="O296" s="62"/>
      <c r="P296" s="62"/>
      <c r="R296" s="46"/>
      <c r="S296" s="46"/>
    </row>
    <row r="297" spans="7:19" ht="24.95" customHeight="1">
      <c r="G297" s="62"/>
      <c r="I297" s="62"/>
      <c r="O297" s="62"/>
      <c r="P297" s="62"/>
      <c r="R297" s="46"/>
      <c r="S297" s="46"/>
    </row>
    <row r="298" spans="7:19" ht="24.95" customHeight="1">
      <c r="G298" s="62"/>
      <c r="I298" s="62"/>
      <c r="O298" s="62"/>
      <c r="P298" s="62"/>
      <c r="R298" s="46"/>
      <c r="S298" s="46"/>
    </row>
    <row r="299" spans="7:19" ht="24.95" customHeight="1">
      <c r="G299" s="62"/>
      <c r="I299" s="62"/>
      <c r="O299" s="62"/>
      <c r="P299" s="62"/>
      <c r="R299" s="46"/>
      <c r="S299" s="46"/>
    </row>
    <row r="300" spans="7:19" ht="24.95" customHeight="1">
      <c r="G300" s="62"/>
      <c r="I300" s="62"/>
      <c r="O300" s="62"/>
      <c r="P300" s="62"/>
      <c r="R300" s="46"/>
      <c r="S300" s="46"/>
    </row>
    <row r="301" spans="7:19" ht="24.95" customHeight="1">
      <c r="G301" s="62"/>
      <c r="I301" s="62"/>
      <c r="O301" s="62"/>
      <c r="P301" s="62"/>
      <c r="R301" s="46"/>
      <c r="S301" s="46"/>
    </row>
    <row r="302" spans="7:19" ht="24.95" customHeight="1">
      <c r="G302" s="62"/>
      <c r="I302" s="62"/>
      <c r="O302" s="62"/>
      <c r="P302" s="62"/>
      <c r="R302" s="46"/>
      <c r="S302" s="46"/>
    </row>
    <row r="303" spans="7:19" ht="24.95" customHeight="1">
      <c r="G303" s="62"/>
      <c r="I303" s="62"/>
      <c r="O303" s="62"/>
      <c r="P303" s="62"/>
      <c r="R303" s="46"/>
      <c r="S303" s="46"/>
    </row>
    <row r="304" spans="7:19" ht="24.95" customHeight="1">
      <c r="G304" s="62"/>
      <c r="I304" s="62"/>
      <c r="O304" s="62"/>
      <c r="P304" s="62"/>
      <c r="R304" s="46"/>
      <c r="S304" s="46"/>
    </row>
    <row r="305" spans="7:19" ht="24.95" customHeight="1">
      <c r="G305" s="62"/>
      <c r="I305" s="62"/>
      <c r="O305" s="62"/>
      <c r="P305" s="62"/>
      <c r="R305" s="46"/>
      <c r="S305" s="46"/>
    </row>
    <row r="306" spans="7:19" ht="24.95" customHeight="1">
      <c r="G306" s="62"/>
      <c r="I306" s="62"/>
      <c r="O306" s="62"/>
      <c r="P306" s="62"/>
      <c r="R306" s="46"/>
      <c r="S306" s="46"/>
    </row>
    <row r="307" spans="7:19" ht="24.95" customHeight="1">
      <c r="G307" s="62"/>
      <c r="I307" s="62"/>
      <c r="O307" s="62"/>
      <c r="P307" s="62"/>
      <c r="R307" s="46"/>
      <c r="S307" s="46"/>
    </row>
    <row r="308" spans="7:19" ht="24.95" customHeight="1">
      <c r="G308" s="62"/>
      <c r="I308" s="62"/>
      <c r="O308" s="62"/>
      <c r="P308" s="62"/>
      <c r="R308" s="46"/>
      <c r="S308" s="46"/>
    </row>
    <row r="309" spans="7:19" ht="24.95" customHeight="1">
      <c r="G309" s="62"/>
      <c r="I309" s="62"/>
      <c r="O309" s="62"/>
      <c r="P309" s="62"/>
      <c r="R309" s="46"/>
      <c r="S309" s="46"/>
    </row>
    <row r="310" spans="7:19" ht="24.95" customHeight="1">
      <c r="G310" s="62"/>
      <c r="I310" s="62"/>
      <c r="O310" s="62"/>
      <c r="P310" s="62"/>
      <c r="R310" s="46"/>
      <c r="S310" s="46"/>
    </row>
    <row r="311" spans="7:19" ht="24.95" customHeight="1">
      <c r="G311" s="62"/>
      <c r="I311" s="62"/>
      <c r="O311" s="62"/>
      <c r="P311" s="62"/>
      <c r="R311" s="46"/>
      <c r="S311" s="46"/>
    </row>
    <row r="312" spans="7:19" ht="24.95" customHeight="1">
      <c r="G312" s="62"/>
      <c r="I312" s="62"/>
      <c r="O312" s="62"/>
      <c r="P312" s="62"/>
      <c r="R312" s="46"/>
      <c r="S312" s="46"/>
    </row>
    <row r="313" spans="7:19" ht="24.95" customHeight="1">
      <c r="G313" s="62"/>
      <c r="I313" s="62"/>
      <c r="O313" s="62"/>
      <c r="P313" s="62"/>
      <c r="R313" s="46"/>
      <c r="S313" s="46"/>
    </row>
    <row r="314" spans="7:19" ht="24.95" customHeight="1">
      <c r="G314" s="62"/>
      <c r="I314" s="62"/>
      <c r="O314" s="62"/>
      <c r="P314" s="62"/>
      <c r="R314" s="46"/>
      <c r="S314" s="46"/>
    </row>
    <row r="315" spans="7:19" ht="24.95" customHeight="1">
      <c r="G315" s="62"/>
      <c r="I315" s="62"/>
      <c r="O315" s="62"/>
      <c r="P315" s="62"/>
      <c r="R315" s="46"/>
      <c r="S315" s="46"/>
    </row>
    <row r="316" spans="7:19" ht="24.95" customHeight="1">
      <c r="G316" s="62"/>
      <c r="I316" s="62"/>
      <c r="O316" s="62"/>
      <c r="P316" s="62"/>
      <c r="R316" s="46"/>
      <c r="S316" s="46"/>
    </row>
    <row r="317" spans="7:19" ht="24.95" customHeight="1">
      <c r="G317" s="62"/>
      <c r="I317" s="62"/>
      <c r="O317" s="62"/>
      <c r="P317" s="62"/>
      <c r="R317" s="46"/>
      <c r="S317" s="46"/>
    </row>
    <row r="318" spans="7:19" ht="24.95" customHeight="1">
      <c r="G318" s="62"/>
      <c r="I318" s="62"/>
      <c r="O318" s="62"/>
      <c r="P318" s="62"/>
      <c r="R318" s="46"/>
      <c r="S318" s="46"/>
    </row>
    <row r="319" spans="7:19" ht="24.95" customHeight="1">
      <c r="G319" s="62"/>
      <c r="I319" s="62"/>
      <c r="O319" s="62"/>
      <c r="P319" s="62"/>
      <c r="R319" s="46"/>
      <c r="S319" s="46"/>
    </row>
    <row r="320" spans="7:19" ht="24.95" customHeight="1">
      <c r="G320" s="62"/>
      <c r="I320" s="62"/>
      <c r="O320" s="62"/>
      <c r="P320" s="62"/>
      <c r="R320" s="46"/>
      <c r="S320" s="46"/>
    </row>
    <row r="321" spans="7:19" ht="24.95" customHeight="1">
      <c r="G321" s="62"/>
      <c r="I321" s="62"/>
      <c r="O321" s="62"/>
      <c r="P321" s="62"/>
      <c r="R321" s="46"/>
      <c r="S321" s="46"/>
    </row>
    <row r="322" spans="7:19" ht="24.95" customHeight="1">
      <c r="G322" s="62"/>
      <c r="I322" s="62"/>
      <c r="O322" s="62"/>
      <c r="P322" s="62"/>
      <c r="R322" s="46"/>
      <c r="S322" s="46"/>
    </row>
    <row r="323" spans="7:19" ht="24.95" customHeight="1">
      <c r="G323" s="62"/>
      <c r="I323" s="62"/>
      <c r="O323" s="62"/>
      <c r="P323" s="62"/>
      <c r="R323" s="46"/>
      <c r="S323" s="46"/>
    </row>
    <row r="324" spans="7:19" ht="24.95" customHeight="1">
      <c r="G324" s="62"/>
      <c r="I324" s="62"/>
      <c r="O324" s="62"/>
      <c r="P324" s="62"/>
      <c r="R324" s="46"/>
      <c r="S324" s="46"/>
    </row>
    <row r="325" spans="7:19" ht="24.95" customHeight="1">
      <c r="G325" s="62"/>
      <c r="I325" s="62"/>
      <c r="O325" s="62"/>
      <c r="P325" s="62"/>
      <c r="R325" s="46"/>
      <c r="S325" s="46"/>
    </row>
    <row r="326" spans="7:19" ht="24.95" customHeight="1">
      <c r="G326" s="62"/>
      <c r="I326" s="62"/>
      <c r="O326" s="62"/>
      <c r="P326" s="62"/>
      <c r="R326" s="46"/>
      <c r="S326" s="46"/>
    </row>
    <row r="327" spans="7:19" ht="24.95" customHeight="1">
      <c r="G327" s="62"/>
      <c r="I327" s="62"/>
      <c r="O327" s="62"/>
      <c r="P327" s="62"/>
      <c r="R327" s="46"/>
      <c r="S327" s="46"/>
    </row>
    <row r="328" spans="7:19" ht="24.95" customHeight="1">
      <c r="G328" s="62"/>
      <c r="I328" s="62"/>
      <c r="O328" s="62"/>
      <c r="P328" s="62"/>
      <c r="R328" s="46"/>
      <c r="S328" s="46"/>
    </row>
    <row r="329" spans="7:19" ht="24.95" customHeight="1">
      <c r="G329" s="62"/>
      <c r="I329" s="62"/>
      <c r="O329" s="62"/>
      <c r="P329" s="62"/>
      <c r="R329" s="46"/>
      <c r="S329" s="46"/>
    </row>
    <row r="330" spans="7:19" ht="24.95" customHeight="1">
      <c r="G330" s="62"/>
      <c r="I330" s="62"/>
      <c r="O330" s="62"/>
      <c r="P330" s="62"/>
      <c r="R330" s="46"/>
      <c r="S330" s="46"/>
    </row>
    <row r="331" spans="7:19" ht="24.95" customHeight="1">
      <c r="G331" s="62"/>
      <c r="I331" s="62"/>
      <c r="O331" s="62"/>
      <c r="P331" s="62"/>
      <c r="R331" s="46"/>
      <c r="S331" s="46"/>
    </row>
    <row r="332" spans="7:19" ht="24.95" customHeight="1">
      <c r="G332" s="62"/>
      <c r="I332" s="62"/>
      <c r="O332" s="62"/>
      <c r="P332" s="62"/>
      <c r="R332" s="46"/>
      <c r="S332" s="46"/>
    </row>
    <row r="333" spans="7:19" ht="24.95" customHeight="1">
      <c r="G333" s="62"/>
      <c r="I333" s="62"/>
      <c r="O333" s="62"/>
      <c r="P333" s="62"/>
      <c r="R333" s="46"/>
      <c r="S333" s="46"/>
    </row>
    <row r="334" spans="7:19" ht="24.95" customHeight="1">
      <c r="G334" s="62"/>
      <c r="I334" s="62"/>
      <c r="O334" s="62"/>
      <c r="P334" s="62"/>
      <c r="R334" s="46"/>
      <c r="S334" s="46"/>
    </row>
    <row r="335" spans="7:19" ht="24.95" customHeight="1">
      <c r="G335" s="62"/>
      <c r="I335" s="62"/>
      <c r="O335" s="62"/>
      <c r="P335" s="62"/>
      <c r="R335" s="46"/>
      <c r="S335" s="46"/>
    </row>
    <row r="336" spans="7:19" ht="24.95" customHeight="1">
      <c r="G336" s="62"/>
      <c r="I336" s="62"/>
      <c r="O336" s="62"/>
      <c r="P336" s="62"/>
      <c r="R336" s="46"/>
      <c r="S336" s="46"/>
    </row>
    <row r="337" spans="7:19" ht="24.95" customHeight="1">
      <c r="G337" s="62"/>
      <c r="I337" s="62"/>
      <c r="O337" s="62"/>
      <c r="P337" s="62"/>
      <c r="R337" s="46"/>
      <c r="S337" s="46"/>
    </row>
    <row r="338" spans="7:19" ht="24.95" customHeight="1">
      <c r="G338" s="62"/>
      <c r="I338" s="62"/>
      <c r="O338" s="62"/>
      <c r="P338" s="62"/>
      <c r="R338" s="46"/>
      <c r="S338" s="46"/>
    </row>
    <row r="339" spans="7:19" ht="24.95" customHeight="1">
      <c r="G339" s="62"/>
      <c r="I339" s="62"/>
      <c r="O339" s="62"/>
      <c r="P339" s="62"/>
      <c r="R339" s="46"/>
      <c r="S339" s="46"/>
    </row>
    <row r="340" spans="7:19" ht="24.95" customHeight="1">
      <c r="G340" s="62"/>
      <c r="I340" s="62"/>
      <c r="O340" s="62"/>
      <c r="P340" s="62"/>
      <c r="R340" s="46"/>
      <c r="S340" s="46"/>
    </row>
    <row r="341" spans="7:19" ht="24.95" customHeight="1">
      <c r="G341" s="62"/>
      <c r="I341" s="62"/>
      <c r="O341" s="62"/>
      <c r="P341" s="62"/>
      <c r="R341" s="46"/>
      <c r="S341" s="46"/>
    </row>
    <row r="342" spans="7:19" ht="24.95" customHeight="1">
      <c r="G342" s="62"/>
      <c r="I342" s="62"/>
      <c r="O342" s="62"/>
      <c r="P342" s="62"/>
      <c r="R342" s="46"/>
      <c r="S342" s="46"/>
    </row>
    <row r="343" spans="7:19" ht="24.95" customHeight="1">
      <c r="G343" s="62"/>
      <c r="I343" s="62"/>
      <c r="O343" s="62"/>
      <c r="P343" s="62"/>
      <c r="R343" s="46"/>
      <c r="S343" s="46"/>
    </row>
    <row r="344" spans="7:19" ht="24.95" customHeight="1">
      <c r="G344" s="62"/>
      <c r="I344" s="62"/>
      <c r="O344" s="62"/>
      <c r="P344" s="62"/>
      <c r="R344" s="46"/>
      <c r="S344" s="46"/>
    </row>
    <row r="345" spans="7:19" ht="24.95" customHeight="1">
      <c r="G345" s="62"/>
      <c r="I345" s="62"/>
      <c r="O345" s="62"/>
      <c r="P345" s="62"/>
      <c r="R345" s="46"/>
      <c r="S345" s="46"/>
    </row>
    <row r="346" spans="7:19" ht="24.95" customHeight="1">
      <c r="G346" s="62"/>
      <c r="I346" s="62"/>
      <c r="O346" s="62"/>
      <c r="P346" s="62"/>
      <c r="R346" s="46"/>
      <c r="S346" s="46"/>
    </row>
    <row r="347" spans="7:19" ht="24.95" customHeight="1">
      <c r="G347" s="62"/>
      <c r="I347" s="62"/>
      <c r="O347" s="62"/>
      <c r="P347" s="62"/>
      <c r="R347" s="46"/>
      <c r="S347" s="46"/>
    </row>
    <row r="348" spans="7:19" ht="24.95" customHeight="1">
      <c r="G348" s="62"/>
      <c r="I348" s="62"/>
      <c r="O348" s="62"/>
      <c r="P348" s="62"/>
      <c r="R348" s="46"/>
      <c r="S348" s="46"/>
    </row>
    <row r="349" spans="7:19" ht="24.95" customHeight="1">
      <c r="G349" s="62"/>
      <c r="I349" s="62"/>
      <c r="O349" s="62"/>
      <c r="P349" s="62"/>
      <c r="R349" s="46"/>
      <c r="S349" s="46"/>
    </row>
    <row r="350" spans="7:19" ht="24.95" customHeight="1">
      <c r="G350" s="62"/>
      <c r="I350" s="62"/>
      <c r="O350" s="62"/>
      <c r="P350" s="62"/>
      <c r="R350" s="46"/>
      <c r="S350" s="46"/>
    </row>
    <row r="351" spans="7:19" ht="24.95" customHeight="1">
      <c r="G351" s="62"/>
      <c r="I351" s="62"/>
      <c r="O351" s="62"/>
      <c r="P351" s="62"/>
      <c r="R351" s="46"/>
      <c r="S351" s="46"/>
    </row>
    <row r="352" spans="7:19" ht="24.95" customHeight="1">
      <c r="G352" s="62"/>
      <c r="I352" s="62"/>
      <c r="O352" s="62"/>
      <c r="P352" s="62"/>
      <c r="R352" s="46"/>
      <c r="S352" s="46"/>
    </row>
    <row r="353" spans="7:19" ht="24.95" customHeight="1">
      <c r="G353" s="62"/>
      <c r="I353" s="62"/>
      <c r="O353" s="62"/>
      <c r="P353" s="62"/>
      <c r="R353" s="46"/>
      <c r="S353" s="46"/>
    </row>
    <row r="354" spans="7:19" ht="24.95" customHeight="1">
      <c r="G354" s="62"/>
      <c r="I354" s="62"/>
      <c r="O354" s="62"/>
      <c r="P354" s="62"/>
      <c r="R354" s="46"/>
      <c r="S354" s="46"/>
    </row>
    <row r="355" spans="7:19" ht="24.95" customHeight="1">
      <c r="G355" s="62"/>
      <c r="I355" s="62"/>
      <c r="O355" s="62"/>
      <c r="P355" s="62"/>
      <c r="R355" s="46"/>
      <c r="S355" s="46"/>
    </row>
    <row r="356" spans="7:19" ht="24.95" customHeight="1">
      <c r="G356" s="62"/>
      <c r="I356" s="62"/>
      <c r="O356" s="62"/>
      <c r="P356" s="62"/>
      <c r="R356" s="46"/>
      <c r="S356" s="46"/>
    </row>
    <row r="357" spans="7:19" ht="24.95" customHeight="1">
      <c r="G357" s="62"/>
      <c r="I357" s="62"/>
      <c r="O357" s="62"/>
      <c r="P357" s="62"/>
      <c r="R357" s="46"/>
      <c r="S357" s="46"/>
    </row>
    <row r="358" spans="7:19" ht="24.95" customHeight="1">
      <c r="G358" s="62"/>
      <c r="I358" s="62"/>
      <c r="O358" s="62"/>
      <c r="P358" s="62"/>
      <c r="R358" s="46"/>
      <c r="S358" s="46"/>
    </row>
    <row r="359" spans="7:19" ht="24.95" customHeight="1">
      <c r="G359" s="62"/>
      <c r="I359" s="62"/>
      <c r="O359" s="62"/>
      <c r="P359" s="62"/>
      <c r="R359" s="46"/>
      <c r="S359" s="46"/>
    </row>
    <row r="360" spans="7:19" ht="24.95" customHeight="1">
      <c r="G360" s="62"/>
      <c r="I360" s="62"/>
      <c r="O360" s="62"/>
      <c r="P360" s="62"/>
      <c r="R360" s="46"/>
      <c r="S360" s="46"/>
    </row>
    <row r="361" spans="7:19" ht="24.95" customHeight="1">
      <c r="G361" s="62"/>
      <c r="I361" s="62"/>
      <c r="O361" s="62"/>
      <c r="P361" s="62"/>
      <c r="R361" s="46"/>
      <c r="S361" s="46"/>
    </row>
    <row r="362" spans="7:19" ht="24.95" customHeight="1">
      <c r="G362" s="62"/>
      <c r="I362" s="62"/>
      <c r="O362" s="62"/>
      <c r="P362" s="62"/>
      <c r="R362" s="46"/>
      <c r="S362" s="46"/>
    </row>
    <row r="363" spans="7:19" ht="24.95" customHeight="1">
      <c r="G363" s="62"/>
      <c r="I363" s="62"/>
      <c r="O363" s="62"/>
      <c r="P363" s="62"/>
      <c r="R363" s="46"/>
      <c r="S363" s="46"/>
    </row>
    <row r="364" spans="7:19" ht="24.95" customHeight="1">
      <c r="G364" s="62"/>
      <c r="I364" s="62"/>
      <c r="O364" s="62"/>
      <c r="P364" s="62"/>
      <c r="R364" s="46"/>
      <c r="S364" s="46"/>
    </row>
    <row r="365" spans="7:19" ht="24.95" customHeight="1">
      <c r="G365" s="62"/>
      <c r="I365" s="62"/>
      <c r="O365" s="62"/>
      <c r="P365" s="62"/>
      <c r="R365" s="46"/>
      <c r="S365" s="46"/>
    </row>
    <row r="366" spans="7:19" ht="24.95" customHeight="1">
      <c r="G366" s="62"/>
      <c r="I366" s="62"/>
      <c r="O366" s="62"/>
      <c r="P366" s="62"/>
      <c r="R366" s="46"/>
      <c r="S366" s="46"/>
    </row>
    <row r="367" spans="7:19" ht="24.95" customHeight="1">
      <c r="G367" s="62"/>
      <c r="I367" s="62"/>
      <c r="O367" s="62"/>
      <c r="P367" s="62"/>
      <c r="R367" s="46"/>
      <c r="S367" s="46"/>
    </row>
    <row r="368" spans="7:19" ht="24.95" customHeight="1">
      <c r="G368" s="62"/>
      <c r="I368" s="62"/>
      <c r="O368" s="62"/>
      <c r="P368" s="62"/>
      <c r="R368" s="46"/>
      <c r="S368" s="46"/>
    </row>
    <row r="369" spans="7:19" ht="24.95" customHeight="1">
      <c r="G369" s="62"/>
      <c r="I369" s="62"/>
      <c r="O369" s="62"/>
      <c r="P369" s="62"/>
      <c r="R369" s="46"/>
      <c r="S369" s="46"/>
    </row>
    <row r="370" spans="7:19" ht="24.95" customHeight="1">
      <c r="G370" s="62"/>
      <c r="I370" s="62"/>
      <c r="O370" s="62"/>
      <c r="P370" s="62"/>
      <c r="R370" s="46"/>
      <c r="S370" s="46"/>
    </row>
    <row r="371" spans="7:19" ht="24.95" customHeight="1">
      <c r="G371" s="62"/>
      <c r="I371" s="62"/>
      <c r="O371" s="62"/>
      <c r="P371" s="62"/>
      <c r="R371" s="46"/>
      <c r="S371" s="46"/>
    </row>
    <row r="372" spans="7:19" ht="24.95" customHeight="1">
      <c r="G372" s="62"/>
      <c r="I372" s="62"/>
      <c r="O372" s="62"/>
      <c r="P372" s="62"/>
      <c r="R372" s="46"/>
      <c r="S372" s="46"/>
    </row>
    <row r="373" spans="7:19" ht="24.95" customHeight="1">
      <c r="G373" s="62"/>
      <c r="I373" s="62"/>
      <c r="O373" s="62"/>
      <c r="P373" s="62"/>
      <c r="R373" s="46"/>
      <c r="S373" s="46"/>
    </row>
    <row r="374" spans="7:19" ht="24.95" customHeight="1">
      <c r="G374" s="62"/>
      <c r="I374" s="62"/>
      <c r="O374" s="62"/>
      <c r="P374" s="62"/>
      <c r="R374" s="46"/>
      <c r="S374" s="46"/>
    </row>
    <row r="375" spans="7:19" ht="24.95" customHeight="1">
      <c r="G375" s="62"/>
      <c r="I375" s="62"/>
      <c r="O375" s="62"/>
      <c r="P375" s="62"/>
      <c r="R375" s="46"/>
      <c r="S375" s="46"/>
    </row>
    <row r="376" spans="7:19" ht="24.95" customHeight="1">
      <c r="G376" s="62"/>
      <c r="I376" s="62"/>
      <c r="O376" s="62"/>
      <c r="P376" s="62"/>
      <c r="R376" s="46"/>
      <c r="S376" s="46"/>
    </row>
    <row r="377" spans="7:19" ht="24.95" customHeight="1">
      <c r="G377" s="62"/>
      <c r="I377" s="62"/>
      <c r="O377" s="62"/>
      <c r="P377" s="62"/>
      <c r="R377" s="46"/>
      <c r="S377" s="46"/>
    </row>
    <row r="378" spans="7:19" ht="24.95" customHeight="1">
      <c r="G378" s="62"/>
      <c r="I378" s="62"/>
      <c r="O378" s="62"/>
      <c r="P378" s="62"/>
      <c r="R378" s="46"/>
      <c r="S378" s="46"/>
    </row>
    <row r="379" spans="7:19" ht="24.95" customHeight="1">
      <c r="G379" s="62"/>
      <c r="I379" s="62"/>
      <c r="O379" s="62"/>
      <c r="P379" s="62"/>
      <c r="R379" s="46"/>
      <c r="S379" s="46"/>
    </row>
    <row r="380" spans="7:19" ht="24.95" customHeight="1">
      <c r="G380" s="62"/>
      <c r="I380" s="62"/>
      <c r="O380" s="62"/>
      <c r="P380" s="62"/>
      <c r="R380" s="46"/>
      <c r="S380" s="46"/>
    </row>
    <row r="381" spans="7:19" ht="24.95" customHeight="1">
      <c r="G381" s="62"/>
      <c r="I381" s="62"/>
      <c r="O381" s="62"/>
      <c r="P381" s="62"/>
      <c r="R381" s="46"/>
      <c r="S381" s="46"/>
    </row>
    <row r="382" spans="7:19" ht="24.95" customHeight="1">
      <c r="G382" s="62"/>
      <c r="I382" s="62"/>
      <c r="O382" s="62"/>
      <c r="P382" s="62"/>
      <c r="R382" s="46"/>
      <c r="S382" s="46"/>
    </row>
    <row r="383" spans="7:19" ht="24.95" customHeight="1">
      <c r="G383" s="62"/>
      <c r="I383" s="62"/>
      <c r="O383" s="62"/>
      <c r="P383" s="62"/>
      <c r="R383" s="46"/>
      <c r="S383" s="46"/>
    </row>
    <row r="384" spans="7:19" ht="24.95" customHeight="1">
      <c r="G384" s="62"/>
      <c r="I384" s="62"/>
      <c r="O384" s="62"/>
      <c r="P384" s="62"/>
      <c r="R384" s="46"/>
      <c r="S384" s="46"/>
    </row>
    <row r="385" spans="7:19" ht="24.95" customHeight="1">
      <c r="G385" s="62"/>
      <c r="I385" s="62"/>
      <c r="O385" s="62"/>
      <c r="P385" s="62"/>
      <c r="R385" s="46"/>
      <c r="S385" s="46"/>
    </row>
    <row r="386" spans="7:19" ht="24.95" customHeight="1">
      <c r="G386" s="62"/>
      <c r="I386" s="62"/>
      <c r="O386" s="62"/>
      <c r="P386" s="62"/>
      <c r="R386" s="46"/>
      <c r="S386" s="46"/>
    </row>
    <row r="387" spans="7:19" ht="24.95" customHeight="1">
      <c r="G387" s="62"/>
      <c r="I387" s="62"/>
      <c r="O387" s="62"/>
      <c r="P387" s="62"/>
      <c r="R387" s="46"/>
      <c r="S387" s="46"/>
    </row>
    <row r="388" spans="7:19" ht="24.95" customHeight="1">
      <c r="G388" s="62"/>
      <c r="I388" s="62"/>
      <c r="O388" s="62"/>
      <c r="P388" s="62"/>
      <c r="R388" s="46"/>
      <c r="S388" s="46"/>
    </row>
    <row r="389" spans="7:19" ht="24.95" customHeight="1">
      <c r="G389" s="62"/>
      <c r="I389" s="62"/>
      <c r="O389" s="62"/>
      <c r="P389" s="62"/>
      <c r="R389" s="46"/>
      <c r="S389" s="46"/>
    </row>
    <row r="390" spans="7:19" ht="24.95" customHeight="1">
      <c r="G390" s="62"/>
      <c r="I390" s="62"/>
      <c r="O390" s="62"/>
      <c r="P390" s="62"/>
      <c r="R390" s="46"/>
      <c r="S390" s="46"/>
    </row>
    <row r="391" spans="7:19" ht="24.95" customHeight="1">
      <c r="G391" s="62"/>
      <c r="I391" s="62"/>
      <c r="O391" s="62"/>
      <c r="P391" s="62"/>
      <c r="R391" s="46"/>
      <c r="S391" s="46"/>
    </row>
    <row r="392" spans="7:19" ht="24.95" customHeight="1">
      <c r="G392" s="62"/>
      <c r="I392" s="62"/>
      <c r="O392" s="62"/>
      <c r="P392" s="62"/>
      <c r="R392" s="46"/>
      <c r="S392" s="46"/>
    </row>
    <row r="393" spans="7:19" ht="24.95" customHeight="1">
      <c r="G393" s="62"/>
      <c r="I393" s="62"/>
      <c r="O393" s="62"/>
      <c r="P393" s="62"/>
      <c r="R393" s="46"/>
      <c r="S393" s="46"/>
    </row>
    <row r="394" spans="7:19" ht="24.95" customHeight="1">
      <c r="G394" s="62"/>
      <c r="I394" s="62"/>
      <c r="O394" s="62"/>
      <c r="P394" s="62"/>
      <c r="R394" s="46"/>
      <c r="S394" s="46"/>
    </row>
    <row r="395" spans="7:19" ht="24.95" customHeight="1">
      <c r="G395" s="62"/>
      <c r="I395" s="62"/>
      <c r="O395" s="62"/>
      <c r="P395" s="62"/>
      <c r="R395" s="46"/>
      <c r="S395" s="46"/>
    </row>
    <row r="396" spans="7:19" ht="24.95" customHeight="1">
      <c r="G396" s="62"/>
      <c r="I396" s="62"/>
      <c r="O396" s="62"/>
      <c r="P396" s="62"/>
      <c r="R396" s="46"/>
      <c r="S396" s="46"/>
    </row>
    <row r="397" spans="7:19" ht="24.95" customHeight="1">
      <c r="G397" s="62"/>
      <c r="I397" s="62"/>
      <c r="O397" s="62"/>
      <c r="P397" s="62"/>
      <c r="R397" s="46"/>
      <c r="S397" s="46"/>
    </row>
    <row r="398" spans="7:19" ht="24.95" customHeight="1">
      <c r="G398" s="62"/>
      <c r="I398" s="62"/>
      <c r="O398" s="62"/>
      <c r="P398" s="62"/>
      <c r="R398" s="46"/>
      <c r="S398" s="46"/>
    </row>
    <row r="399" spans="7:19" ht="24.95" customHeight="1">
      <c r="G399" s="62"/>
      <c r="I399" s="62"/>
      <c r="O399" s="62"/>
      <c r="P399" s="62"/>
      <c r="R399" s="46"/>
      <c r="S399" s="46"/>
    </row>
    <row r="400" spans="7:19" ht="24.95" customHeight="1">
      <c r="G400" s="62"/>
      <c r="I400" s="62"/>
      <c r="O400" s="62"/>
      <c r="P400" s="62"/>
      <c r="R400" s="46"/>
      <c r="S400" s="46"/>
    </row>
    <row r="401" spans="7:19" ht="24.95" customHeight="1">
      <c r="G401" s="62"/>
      <c r="I401" s="62"/>
      <c r="O401" s="62"/>
      <c r="P401" s="62"/>
      <c r="R401" s="46"/>
      <c r="S401" s="46"/>
    </row>
    <row r="402" spans="7:19" ht="24.95" customHeight="1">
      <c r="G402" s="62"/>
      <c r="I402" s="62"/>
      <c r="O402" s="62"/>
      <c r="P402" s="62"/>
      <c r="R402" s="46"/>
      <c r="S402" s="46"/>
    </row>
    <row r="403" spans="7:19" ht="24.95" customHeight="1">
      <c r="G403" s="62"/>
      <c r="I403" s="62"/>
      <c r="O403" s="62"/>
      <c r="P403" s="62"/>
      <c r="R403" s="46"/>
      <c r="S403" s="46"/>
    </row>
    <row r="404" spans="7:19" ht="24.95" customHeight="1">
      <c r="G404" s="62"/>
      <c r="I404" s="62"/>
      <c r="O404" s="62"/>
      <c r="P404" s="62"/>
      <c r="R404" s="46"/>
      <c r="S404" s="46"/>
    </row>
    <row r="405" spans="7:19" ht="24.95" customHeight="1">
      <c r="G405" s="62"/>
      <c r="I405" s="62"/>
      <c r="O405" s="62"/>
      <c r="P405" s="62"/>
      <c r="R405" s="46"/>
      <c r="S405" s="46"/>
    </row>
    <row r="406" spans="7:19" ht="24.95" customHeight="1">
      <c r="G406" s="62"/>
      <c r="I406" s="62"/>
      <c r="O406" s="62"/>
      <c r="P406" s="62"/>
      <c r="R406" s="46"/>
      <c r="S406" s="46"/>
    </row>
    <row r="407" spans="7:19" ht="24.95" customHeight="1">
      <c r="G407" s="62"/>
      <c r="I407" s="62"/>
      <c r="O407" s="62"/>
      <c r="P407" s="62"/>
      <c r="R407" s="46"/>
      <c r="S407" s="46"/>
    </row>
    <row r="408" spans="7:19" ht="24.95" customHeight="1">
      <c r="G408" s="62"/>
      <c r="I408" s="62"/>
      <c r="O408" s="62"/>
      <c r="P408" s="62"/>
      <c r="R408" s="46"/>
      <c r="S408" s="46"/>
    </row>
    <row r="409" spans="7:19" ht="24.95" customHeight="1">
      <c r="G409" s="62"/>
      <c r="I409" s="62"/>
      <c r="O409" s="62"/>
      <c r="P409" s="62"/>
      <c r="R409" s="46"/>
      <c r="S409" s="46"/>
    </row>
    <row r="410" spans="7:19" ht="24.95" customHeight="1">
      <c r="G410" s="62"/>
      <c r="I410" s="62"/>
      <c r="O410" s="62"/>
      <c r="P410" s="62"/>
      <c r="R410" s="46"/>
      <c r="S410" s="46"/>
    </row>
    <row r="411" spans="7:19" ht="24.95" customHeight="1">
      <c r="G411" s="62"/>
      <c r="I411" s="62"/>
      <c r="O411" s="62"/>
      <c r="P411" s="62"/>
      <c r="R411" s="46"/>
      <c r="S411" s="46"/>
    </row>
    <row r="412" spans="7:19" ht="24.95" customHeight="1">
      <c r="G412" s="62"/>
      <c r="I412" s="62"/>
      <c r="O412" s="62"/>
      <c r="P412" s="62"/>
      <c r="R412" s="46"/>
      <c r="S412" s="46"/>
    </row>
    <row r="413" spans="7:19" ht="24.95" customHeight="1">
      <c r="G413" s="62"/>
      <c r="I413" s="62"/>
      <c r="O413" s="62"/>
      <c r="P413" s="62"/>
      <c r="R413" s="46"/>
      <c r="S413" s="46"/>
    </row>
    <row r="414" spans="7:19" ht="24.95" customHeight="1">
      <c r="G414" s="62"/>
      <c r="I414" s="62"/>
      <c r="O414" s="62"/>
      <c r="P414" s="62"/>
      <c r="R414" s="46"/>
      <c r="S414" s="46"/>
    </row>
    <row r="415" spans="7:19" ht="24.95" customHeight="1">
      <c r="G415" s="62"/>
      <c r="I415" s="62"/>
      <c r="O415" s="62"/>
      <c r="P415" s="62"/>
      <c r="R415" s="46"/>
      <c r="S415" s="46"/>
    </row>
    <row r="416" spans="7:19" ht="24.95" customHeight="1">
      <c r="G416" s="62"/>
      <c r="I416" s="62"/>
      <c r="O416" s="62"/>
      <c r="P416" s="62"/>
      <c r="R416" s="46"/>
      <c r="S416" s="46"/>
    </row>
    <row r="417" spans="7:19" ht="24.95" customHeight="1">
      <c r="G417" s="62"/>
      <c r="I417" s="62"/>
      <c r="O417" s="62"/>
      <c r="P417" s="62"/>
      <c r="R417" s="46"/>
      <c r="S417" s="46"/>
    </row>
    <row r="418" spans="7:19" ht="24.95" customHeight="1">
      <c r="G418" s="62"/>
      <c r="I418" s="62"/>
      <c r="O418" s="62"/>
      <c r="P418" s="62"/>
      <c r="R418" s="46"/>
      <c r="S418" s="46"/>
    </row>
    <row r="419" spans="7:19" ht="24.95" customHeight="1">
      <c r="G419" s="62"/>
      <c r="I419" s="62"/>
      <c r="O419" s="62"/>
      <c r="P419" s="62"/>
      <c r="R419" s="46"/>
      <c r="S419" s="46"/>
    </row>
    <row r="420" spans="7:19" ht="24.95" customHeight="1">
      <c r="G420" s="62"/>
      <c r="I420" s="62"/>
      <c r="O420" s="62"/>
      <c r="P420" s="62"/>
      <c r="R420" s="46"/>
      <c r="S420" s="46"/>
    </row>
    <row r="421" spans="7:19" ht="24.95" customHeight="1">
      <c r="G421" s="62"/>
      <c r="I421" s="62"/>
      <c r="O421" s="62"/>
      <c r="P421" s="62"/>
      <c r="R421" s="46"/>
      <c r="S421" s="46"/>
    </row>
    <row r="422" spans="7:19" ht="24.95" customHeight="1">
      <c r="G422" s="62"/>
      <c r="I422" s="62"/>
      <c r="O422" s="62"/>
      <c r="P422" s="62"/>
      <c r="R422" s="46"/>
      <c r="S422" s="46"/>
    </row>
    <row r="423" spans="7:19" ht="24.95" customHeight="1">
      <c r="G423" s="62"/>
      <c r="I423" s="62"/>
      <c r="O423" s="62"/>
      <c r="P423" s="62"/>
      <c r="R423" s="46"/>
      <c r="S423" s="46"/>
    </row>
    <row r="424" spans="7:19" ht="24.95" customHeight="1">
      <c r="G424" s="62"/>
      <c r="I424" s="62"/>
      <c r="O424" s="62"/>
      <c r="P424" s="62"/>
      <c r="R424" s="46"/>
      <c r="S424" s="46"/>
    </row>
    <row r="425" spans="7:19" ht="24.95" customHeight="1">
      <c r="G425" s="62"/>
      <c r="I425" s="62"/>
      <c r="O425" s="62"/>
      <c r="P425" s="62"/>
      <c r="R425" s="46"/>
      <c r="S425" s="46"/>
    </row>
    <row r="426" spans="7:19" ht="24.95" customHeight="1">
      <c r="G426" s="62"/>
      <c r="I426" s="62"/>
      <c r="O426" s="62"/>
      <c r="P426" s="62"/>
      <c r="R426" s="46"/>
      <c r="S426" s="46"/>
    </row>
    <row r="427" spans="7:19" ht="24.95" customHeight="1">
      <c r="G427" s="62"/>
      <c r="I427" s="62"/>
      <c r="O427" s="62"/>
      <c r="P427" s="62"/>
      <c r="R427" s="46"/>
      <c r="S427" s="46"/>
    </row>
    <row r="428" spans="7:19" ht="24.95" customHeight="1">
      <c r="G428" s="62"/>
      <c r="I428" s="62"/>
      <c r="O428" s="62"/>
      <c r="P428" s="62"/>
      <c r="R428" s="46"/>
      <c r="S428" s="46"/>
    </row>
    <row r="429" spans="7:19" ht="24.95" customHeight="1">
      <c r="G429" s="62"/>
      <c r="I429" s="62"/>
      <c r="O429" s="62"/>
      <c r="P429" s="62"/>
      <c r="R429" s="46"/>
      <c r="S429" s="46"/>
    </row>
    <row r="430" spans="7:19" ht="24.95" customHeight="1">
      <c r="G430" s="62"/>
      <c r="I430" s="62"/>
      <c r="O430" s="62"/>
      <c r="P430" s="62"/>
      <c r="R430" s="46"/>
      <c r="S430" s="46"/>
    </row>
    <row r="431" spans="7:19" ht="24.95" customHeight="1">
      <c r="G431" s="62"/>
      <c r="I431" s="62"/>
      <c r="O431" s="62"/>
      <c r="P431" s="62"/>
      <c r="R431" s="46"/>
      <c r="S431" s="46"/>
    </row>
    <row r="432" spans="7:19" ht="24.95" customHeight="1">
      <c r="G432" s="62"/>
      <c r="I432" s="62"/>
      <c r="O432" s="62"/>
      <c r="P432" s="62"/>
      <c r="R432" s="46"/>
      <c r="S432" s="46"/>
    </row>
    <row r="433" spans="7:19" ht="24.95" customHeight="1">
      <c r="G433" s="62"/>
      <c r="I433" s="62"/>
      <c r="O433" s="62"/>
      <c r="P433" s="62"/>
      <c r="R433" s="46"/>
      <c r="S433" s="46"/>
    </row>
    <row r="434" spans="7:19" ht="24.95" customHeight="1">
      <c r="G434" s="62"/>
      <c r="I434" s="62"/>
      <c r="O434" s="62"/>
      <c r="P434" s="62"/>
      <c r="R434" s="46"/>
      <c r="S434" s="46"/>
    </row>
    <row r="435" spans="7:19" ht="24.95" customHeight="1">
      <c r="G435" s="62"/>
      <c r="I435" s="62"/>
      <c r="O435" s="62"/>
      <c r="P435" s="62"/>
      <c r="R435" s="46"/>
      <c r="S435" s="46"/>
    </row>
    <row r="436" spans="7:19" ht="24.95" customHeight="1">
      <c r="G436" s="62"/>
      <c r="I436" s="62"/>
      <c r="O436" s="62"/>
      <c r="P436" s="62"/>
      <c r="R436" s="46"/>
      <c r="S436" s="46"/>
    </row>
    <row r="437" spans="7:19" ht="24.95" customHeight="1">
      <c r="G437" s="62"/>
      <c r="I437" s="62"/>
      <c r="O437" s="62"/>
      <c r="P437" s="62"/>
      <c r="R437" s="46"/>
      <c r="S437" s="46"/>
    </row>
    <row r="438" spans="7:19" ht="24.95" customHeight="1">
      <c r="G438" s="62"/>
      <c r="I438" s="62"/>
      <c r="O438" s="62"/>
      <c r="P438" s="62"/>
      <c r="R438" s="46"/>
      <c r="S438" s="46"/>
    </row>
    <row r="439" spans="7:19" ht="24.95" customHeight="1">
      <c r="G439" s="62"/>
      <c r="I439" s="62"/>
      <c r="O439" s="62"/>
      <c r="P439" s="62"/>
      <c r="R439" s="46"/>
      <c r="S439" s="46"/>
    </row>
    <row r="440" spans="7:19" ht="24.95" customHeight="1">
      <c r="G440" s="62"/>
      <c r="I440" s="62"/>
      <c r="O440" s="62"/>
      <c r="P440" s="62"/>
      <c r="R440" s="46"/>
      <c r="S440" s="46"/>
    </row>
    <row r="441" spans="7:19" ht="24.95" customHeight="1">
      <c r="G441" s="62"/>
      <c r="I441" s="62"/>
      <c r="O441" s="62"/>
      <c r="P441" s="62"/>
      <c r="R441" s="46"/>
      <c r="S441" s="46"/>
    </row>
    <row r="442" spans="7:19" ht="24.95" customHeight="1">
      <c r="G442" s="62"/>
      <c r="I442" s="62"/>
      <c r="O442" s="62"/>
      <c r="P442" s="62"/>
      <c r="R442" s="46"/>
      <c r="S442" s="46"/>
    </row>
    <row r="443" spans="7:19" ht="24.95" customHeight="1">
      <c r="G443" s="62"/>
      <c r="I443" s="62"/>
      <c r="O443" s="62"/>
      <c r="P443" s="62"/>
      <c r="R443" s="46"/>
      <c r="S443" s="46"/>
    </row>
    <row r="444" spans="7:19" ht="24.95" customHeight="1">
      <c r="G444" s="62"/>
      <c r="I444" s="62"/>
      <c r="O444" s="62"/>
      <c r="P444" s="62"/>
      <c r="R444" s="46"/>
      <c r="S444" s="46"/>
    </row>
    <row r="445" spans="7:19" ht="24.95" customHeight="1">
      <c r="G445" s="62"/>
      <c r="I445" s="62"/>
      <c r="O445" s="62"/>
      <c r="P445" s="62"/>
      <c r="R445" s="46"/>
      <c r="S445" s="46"/>
    </row>
    <row r="446" spans="7:19" ht="24.95" customHeight="1">
      <c r="G446" s="62"/>
      <c r="I446" s="62"/>
      <c r="O446" s="62"/>
      <c r="P446" s="62"/>
      <c r="R446" s="46"/>
      <c r="S446" s="46"/>
    </row>
    <row r="447" spans="7:19" ht="24.95" customHeight="1">
      <c r="G447" s="62"/>
      <c r="I447" s="62"/>
      <c r="O447" s="62"/>
      <c r="P447" s="62"/>
      <c r="R447" s="46"/>
      <c r="S447" s="46"/>
    </row>
    <row r="448" spans="7:19" ht="24.95" customHeight="1">
      <c r="G448" s="62"/>
      <c r="I448" s="62"/>
      <c r="O448" s="62"/>
      <c r="P448" s="62"/>
      <c r="R448" s="46"/>
      <c r="S448" s="46"/>
    </row>
    <row r="449" spans="7:19" ht="24.95" customHeight="1">
      <c r="G449" s="62"/>
      <c r="I449" s="62"/>
      <c r="O449" s="62"/>
      <c r="P449" s="62"/>
      <c r="R449" s="46"/>
      <c r="S449" s="46"/>
    </row>
    <row r="450" spans="7:19" ht="24.95" customHeight="1">
      <c r="G450" s="62"/>
      <c r="I450" s="62"/>
      <c r="O450" s="62"/>
      <c r="P450" s="62"/>
      <c r="R450" s="46"/>
      <c r="S450" s="46"/>
    </row>
    <row r="451" spans="7:19" ht="24.95" customHeight="1">
      <c r="G451" s="62"/>
      <c r="I451" s="62"/>
      <c r="O451" s="62"/>
      <c r="P451" s="62"/>
      <c r="R451" s="46"/>
      <c r="S451" s="46"/>
    </row>
    <row r="452" spans="7:19" ht="24.95" customHeight="1">
      <c r="G452" s="62"/>
      <c r="I452" s="62"/>
      <c r="O452" s="62"/>
      <c r="P452" s="62"/>
      <c r="R452" s="46"/>
      <c r="S452" s="46"/>
    </row>
    <row r="453" spans="7:19" ht="24.95" customHeight="1">
      <c r="G453" s="62"/>
      <c r="I453" s="62"/>
      <c r="O453" s="62"/>
      <c r="P453" s="62"/>
      <c r="R453" s="46"/>
      <c r="S453" s="46"/>
    </row>
    <row r="454" spans="7:19" ht="24.95" customHeight="1">
      <c r="G454" s="62"/>
      <c r="I454" s="62"/>
      <c r="O454" s="62"/>
      <c r="P454" s="62"/>
      <c r="R454" s="46"/>
      <c r="S454" s="46"/>
    </row>
    <row r="455" spans="7:19" ht="24.95" customHeight="1">
      <c r="G455" s="62"/>
      <c r="I455" s="62"/>
      <c r="O455" s="62"/>
      <c r="P455" s="62"/>
      <c r="R455" s="46"/>
      <c r="S455" s="46"/>
    </row>
    <row r="456" spans="7:19" ht="24.95" customHeight="1">
      <c r="G456" s="62"/>
      <c r="I456" s="62"/>
      <c r="O456" s="62"/>
      <c r="P456" s="62"/>
      <c r="R456" s="46"/>
      <c r="S456" s="46"/>
    </row>
    <row r="457" spans="7:19" ht="24.95" customHeight="1">
      <c r="G457" s="62"/>
      <c r="I457" s="62"/>
      <c r="O457" s="62"/>
      <c r="P457" s="62"/>
      <c r="R457" s="46"/>
      <c r="S457" s="46"/>
    </row>
    <row r="458" spans="7:19" ht="24.95" customHeight="1">
      <c r="G458" s="62"/>
      <c r="I458" s="62"/>
      <c r="O458" s="62"/>
      <c r="P458" s="62"/>
      <c r="R458" s="46"/>
      <c r="S458" s="46"/>
    </row>
    <row r="459" spans="7:19" ht="24.95" customHeight="1">
      <c r="G459" s="62"/>
      <c r="I459" s="62"/>
      <c r="O459" s="62"/>
      <c r="P459" s="62"/>
      <c r="R459" s="46"/>
      <c r="S459" s="46"/>
    </row>
    <row r="460" spans="7:19" ht="24.95" customHeight="1">
      <c r="G460" s="62"/>
      <c r="I460" s="62"/>
      <c r="O460" s="62"/>
      <c r="P460" s="62"/>
      <c r="R460" s="46"/>
      <c r="S460" s="46"/>
    </row>
    <row r="461" spans="7:19" ht="24.95" customHeight="1">
      <c r="G461" s="62"/>
      <c r="I461" s="62"/>
      <c r="O461" s="62"/>
      <c r="P461" s="62"/>
      <c r="R461" s="46"/>
      <c r="S461" s="46"/>
    </row>
    <row r="462" spans="7:19" ht="24.95" customHeight="1">
      <c r="G462" s="62"/>
      <c r="I462" s="62"/>
      <c r="O462" s="62"/>
      <c r="P462" s="62"/>
      <c r="R462" s="46"/>
      <c r="S462" s="46"/>
    </row>
    <row r="463" spans="7:19" ht="24.95" customHeight="1">
      <c r="G463" s="62"/>
      <c r="I463" s="62"/>
      <c r="O463" s="62"/>
      <c r="P463" s="62"/>
      <c r="R463" s="46"/>
      <c r="S463" s="46"/>
    </row>
    <row r="464" spans="7:19" ht="24.95" customHeight="1">
      <c r="G464" s="62"/>
      <c r="I464" s="62"/>
      <c r="O464" s="62"/>
      <c r="P464" s="62"/>
      <c r="R464" s="46"/>
      <c r="S464" s="46"/>
    </row>
    <row r="465" spans="7:19" ht="24.95" customHeight="1">
      <c r="G465" s="62"/>
      <c r="I465" s="62"/>
      <c r="O465" s="62"/>
      <c r="P465" s="62"/>
      <c r="R465" s="46"/>
      <c r="S465" s="46"/>
    </row>
    <row r="466" spans="7:19" ht="24.95" customHeight="1">
      <c r="G466" s="62"/>
      <c r="I466" s="62"/>
      <c r="O466" s="62"/>
      <c r="P466" s="62"/>
      <c r="R466" s="46"/>
      <c r="S466" s="46"/>
    </row>
    <row r="467" spans="7:19" ht="24.95" customHeight="1">
      <c r="G467" s="62"/>
      <c r="I467" s="62"/>
      <c r="O467" s="62"/>
      <c r="P467" s="62"/>
      <c r="R467" s="46"/>
      <c r="S467" s="46"/>
    </row>
    <row r="468" spans="7:19" ht="24.95" customHeight="1">
      <c r="G468" s="62"/>
      <c r="I468" s="62"/>
      <c r="O468" s="62"/>
      <c r="P468" s="62"/>
      <c r="R468" s="46"/>
      <c r="S468" s="46"/>
    </row>
    <row r="469" spans="7:19" ht="24.95" customHeight="1">
      <c r="G469" s="62"/>
      <c r="I469" s="62"/>
      <c r="O469" s="62"/>
      <c r="P469" s="62"/>
      <c r="R469" s="46"/>
      <c r="S469" s="46"/>
    </row>
    <row r="470" spans="7:19" ht="24.95" customHeight="1">
      <c r="G470" s="62"/>
      <c r="I470" s="62"/>
      <c r="O470" s="62"/>
      <c r="P470" s="62"/>
      <c r="R470" s="46"/>
      <c r="S470" s="46"/>
    </row>
    <row r="471" spans="7:19" ht="24.95" customHeight="1">
      <c r="G471" s="62"/>
      <c r="I471" s="62"/>
      <c r="O471" s="62"/>
      <c r="P471" s="62"/>
      <c r="R471" s="46"/>
      <c r="S471" s="46"/>
    </row>
    <row r="472" spans="7:19" ht="24.95" customHeight="1">
      <c r="G472" s="62"/>
      <c r="I472" s="62"/>
      <c r="O472" s="62"/>
      <c r="P472" s="62"/>
      <c r="R472" s="46"/>
      <c r="S472" s="46"/>
    </row>
    <row r="473" spans="7:19" ht="24.95" customHeight="1">
      <c r="G473" s="62"/>
      <c r="I473" s="62"/>
      <c r="O473" s="62"/>
      <c r="P473" s="62"/>
      <c r="R473" s="46"/>
      <c r="S473" s="46"/>
    </row>
    <row r="474" spans="7:19" ht="24.95" customHeight="1">
      <c r="G474" s="62"/>
      <c r="I474" s="62"/>
      <c r="O474" s="62"/>
      <c r="P474" s="62"/>
      <c r="R474" s="46"/>
      <c r="S474" s="46"/>
    </row>
    <row r="475" spans="7:19" ht="24.95" customHeight="1">
      <c r="G475" s="62"/>
      <c r="I475" s="62"/>
      <c r="O475" s="62"/>
      <c r="P475" s="62"/>
      <c r="R475" s="46"/>
      <c r="S475" s="46"/>
    </row>
    <row r="476" spans="7:19" ht="24.95" customHeight="1">
      <c r="G476" s="62"/>
      <c r="I476" s="62"/>
      <c r="O476" s="62"/>
      <c r="P476" s="62"/>
      <c r="R476" s="46"/>
      <c r="S476" s="46"/>
    </row>
    <row r="477" spans="7:19" ht="24.95" customHeight="1">
      <c r="G477" s="62"/>
      <c r="I477" s="62"/>
      <c r="O477" s="62"/>
      <c r="P477" s="62"/>
      <c r="R477" s="46"/>
      <c r="S477" s="46"/>
    </row>
    <row r="478" spans="7:19" ht="24.95" customHeight="1">
      <c r="G478" s="62"/>
      <c r="I478" s="62"/>
      <c r="O478" s="62"/>
      <c r="P478" s="62"/>
      <c r="R478" s="46"/>
      <c r="S478" s="46"/>
    </row>
    <row r="479" spans="7:19" ht="24.95" customHeight="1">
      <c r="G479" s="62"/>
      <c r="I479" s="62"/>
      <c r="O479" s="62"/>
      <c r="P479" s="62"/>
      <c r="R479" s="46"/>
      <c r="S479" s="46"/>
    </row>
    <row r="480" spans="7:19" ht="24.95" customHeight="1">
      <c r="G480" s="62"/>
      <c r="I480" s="62"/>
      <c r="O480" s="62"/>
      <c r="P480" s="62"/>
      <c r="R480" s="46"/>
      <c r="S480" s="46"/>
    </row>
    <row r="481" spans="7:19" ht="24.95" customHeight="1">
      <c r="G481" s="62"/>
      <c r="I481" s="62"/>
      <c r="O481" s="62"/>
      <c r="P481" s="62"/>
      <c r="R481" s="46"/>
      <c r="S481" s="46"/>
    </row>
    <row r="482" spans="7:19" ht="24.95" customHeight="1">
      <c r="G482" s="62"/>
      <c r="I482" s="62"/>
      <c r="O482" s="62"/>
      <c r="P482" s="62"/>
      <c r="R482" s="46"/>
      <c r="S482" s="46"/>
    </row>
    <row r="483" spans="7:19" ht="24.95" customHeight="1">
      <c r="G483" s="62"/>
      <c r="I483" s="62"/>
      <c r="O483" s="62"/>
      <c r="P483" s="62"/>
      <c r="R483" s="46"/>
      <c r="S483" s="46"/>
    </row>
    <row r="484" spans="7:19" ht="24.95" customHeight="1">
      <c r="G484" s="62"/>
      <c r="I484" s="62"/>
      <c r="O484" s="62"/>
      <c r="P484" s="62"/>
      <c r="R484" s="46"/>
      <c r="S484" s="46"/>
    </row>
    <row r="485" spans="7:19" ht="24.95" customHeight="1">
      <c r="G485" s="62"/>
      <c r="I485" s="62"/>
      <c r="O485" s="62"/>
      <c r="P485" s="62"/>
      <c r="R485" s="46"/>
      <c r="S485" s="46"/>
    </row>
    <row r="486" spans="7:19" ht="24.95" customHeight="1">
      <c r="G486" s="62"/>
      <c r="I486" s="62"/>
      <c r="O486" s="62"/>
      <c r="P486" s="62"/>
      <c r="R486" s="46"/>
      <c r="S486" s="46"/>
    </row>
    <row r="487" spans="7:19" ht="24.95" customHeight="1">
      <c r="G487" s="62"/>
      <c r="I487" s="62"/>
      <c r="O487" s="62"/>
      <c r="P487" s="62"/>
      <c r="R487" s="46"/>
      <c r="S487" s="46"/>
    </row>
    <row r="488" spans="7:19" ht="24.95" customHeight="1">
      <c r="G488" s="62"/>
      <c r="I488" s="62"/>
      <c r="O488" s="62"/>
      <c r="P488" s="62"/>
      <c r="R488" s="46"/>
      <c r="S488" s="46"/>
    </row>
    <row r="489" spans="7:19" ht="24.95" customHeight="1">
      <c r="G489" s="62"/>
      <c r="I489" s="62"/>
      <c r="O489" s="62"/>
      <c r="P489" s="62"/>
      <c r="R489" s="46"/>
      <c r="S489" s="46"/>
    </row>
    <row r="490" spans="7:19" ht="24.95" customHeight="1">
      <c r="G490" s="62"/>
      <c r="I490" s="62"/>
      <c r="O490" s="62"/>
      <c r="P490" s="62"/>
      <c r="R490" s="46"/>
      <c r="S490" s="46"/>
    </row>
    <row r="491" spans="7:19" ht="24.95" customHeight="1">
      <c r="G491" s="62"/>
      <c r="I491" s="62"/>
      <c r="O491" s="62"/>
      <c r="P491" s="62"/>
      <c r="R491" s="46"/>
      <c r="S491" s="46"/>
    </row>
    <row r="492" spans="7:19" ht="24.95" customHeight="1">
      <c r="G492" s="62"/>
      <c r="I492" s="62"/>
      <c r="O492" s="62"/>
      <c r="P492" s="62"/>
      <c r="R492" s="46"/>
      <c r="S492" s="46"/>
    </row>
    <row r="493" spans="7:19" ht="24.95" customHeight="1">
      <c r="G493" s="62"/>
      <c r="I493" s="62"/>
      <c r="O493" s="62"/>
      <c r="P493" s="62"/>
      <c r="R493" s="46"/>
      <c r="S493" s="46"/>
    </row>
    <row r="494" spans="7:19" ht="24.95" customHeight="1">
      <c r="G494" s="62"/>
      <c r="I494" s="62"/>
      <c r="O494" s="62"/>
      <c r="P494" s="62"/>
      <c r="R494" s="46"/>
      <c r="S494" s="46"/>
    </row>
    <row r="495" spans="7:19" ht="24.95" customHeight="1">
      <c r="G495" s="62"/>
      <c r="I495" s="62"/>
      <c r="O495" s="62"/>
      <c r="P495" s="62"/>
      <c r="R495" s="46"/>
      <c r="S495" s="46"/>
    </row>
    <row r="496" spans="7:19" ht="24.95" customHeight="1">
      <c r="G496" s="62"/>
      <c r="I496" s="62"/>
      <c r="O496" s="62"/>
      <c r="P496" s="62"/>
      <c r="R496" s="46"/>
      <c r="S496" s="46"/>
    </row>
    <row r="497" spans="7:19" ht="24.95" customHeight="1">
      <c r="G497" s="62"/>
      <c r="I497" s="62"/>
      <c r="O497" s="62"/>
      <c r="P497" s="62"/>
      <c r="R497" s="46"/>
      <c r="S497" s="46"/>
    </row>
    <row r="498" spans="7:19" ht="24.95" customHeight="1">
      <c r="G498" s="62"/>
      <c r="I498" s="62"/>
      <c r="O498" s="62"/>
      <c r="P498" s="62"/>
      <c r="R498" s="46"/>
      <c r="S498" s="46"/>
    </row>
    <row r="499" spans="7:19" ht="24.95" customHeight="1">
      <c r="G499" s="62"/>
      <c r="I499" s="62"/>
      <c r="O499" s="62"/>
      <c r="P499" s="62"/>
      <c r="R499" s="46"/>
      <c r="S499" s="46"/>
    </row>
    <row r="500" spans="7:19" ht="24.95" customHeight="1">
      <c r="G500" s="62"/>
      <c r="I500" s="62"/>
      <c r="O500" s="62"/>
      <c r="P500" s="62"/>
      <c r="R500" s="46"/>
      <c r="S500" s="46"/>
    </row>
    <row r="501" spans="7:19" ht="24.95" customHeight="1">
      <c r="G501" s="62"/>
      <c r="I501" s="62"/>
      <c r="O501" s="62"/>
      <c r="P501" s="62"/>
      <c r="R501" s="46"/>
      <c r="S501" s="46"/>
    </row>
    <row r="502" spans="7:19" ht="24.95" customHeight="1">
      <c r="G502" s="62"/>
      <c r="I502" s="62"/>
      <c r="O502" s="62"/>
      <c r="P502" s="62"/>
      <c r="R502" s="46"/>
      <c r="S502" s="46"/>
    </row>
    <row r="503" spans="7:19" ht="24.95" customHeight="1">
      <c r="G503" s="62"/>
      <c r="I503" s="62"/>
      <c r="O503" s="62"/>
      <c r="P503" s="62"/>
      <c r="R503" s="46"/>
      <c r="S503" s="46"/>
    </row>
    <row r="504" spans="7:19" ht="24.95" customHeight="1">
      <c r="G504" s="62"/>
      <c r="I504" s="62"/>
      <c r="O504" s="62"/>
      <c r="P504" s="62"/>
      <c r="R504" s="46"/>
      <c r="S504" s="46"/>
    </row>
    <row r="505" spans="7:19" ht="24.95" customHeight="1">
      <c r="G505" s="62"/>
      <c r="I505" s="62"/>
      <c r="O505" s="62"/>
      <c r="P505" s="62"/>
      <c r="R505" s="46"/>
      <c r="S505" s="46"/>
    </row>
    <row r="506" spans="7:19" ht="24.95" customHeight="1">
      <c r="G506" s="62"/>
      <c r="I506" s="62"/>
      <c r="O506" s="62"/>
      <c r="P506" s="62"/>
      <c r="R506" s="46"/>
      <c r="S506" s="46"/>
    </row>
    <row r="507" spans="7:19" ht="24.95" customHeight="1">
      <c r="G507" s="62"/>
      <c r="I507" s="62"/>
      <c r="O507" s="62"/>
      <c r="P507" s="62"/>
      <c r="R507" s="46"/>
      <c r="S507" s="46"/>
    </row>
    <row r="508" spans="7:19" ht="24.95" customHeight="1">
      <c r="G508" s="62"/>
      <c r="I508" s="62"/>
      <c r="O508" s="62"/>
      <c r="P508" s="62"/>
      <c r="R508" s="46"/>
      <c r="S508" s="46"/>
    </row>
    <row r="509" spans="7:19" ht="24.95" customHeight="1">
      <c r="G509" s="62"/>
      <c r="I509" s="62"/>
      <c r="O509" s="62"/>
      <c r="P509" s="62"/>
      <c r="R509" s="46"/>
      <c r="S509" s="46"/>
    </row>
    <row r="510" spans="7:19" ht="24.95" customHeight="1">
      <c r="G510" s="62"/>
      <c r="I510" s="62"/>
      <c r="O510" s="62"/>
      <c r="P510" s="62"/>
      <c r="R510" s="46"/>
      <c r="S510" s="46"/>
    </row>
    <row r="511" spans="7:19" ht="24.95" customHeight="1">
      <c r="G511" s="62"/>
      <c r="I511" s="62"/>
      <c r="O511" s="62"/>
      <c r="P511" s="62"/>
      <c r="R511" s="46"/>
      <c r="S511" s="46"/>
    </row>
    <row r="512" spans="7:19" ht="24.95" customHeight="1">
      <c r="G512" s="62"/>
      <c r="I512" s="62"/>
      <c r="O512" s="62"/>
      <c r="P512" s="62"/>
      <c r="R512" s="46"/>
      <c r="S512" s="46"/>
    </row>
    <row r="513" spans="7:19" ht="24.95" customHeight="1">
      <c r="G513" s="62"/>
      <c r="I513" s="62"/>
      <c r="O513" s="62"/>
      <c r="P513" s="62"/>
      <c r="R513" s="46"/>
      <c r="S513" s="46"/>
    </row>
    <row r="514" spans="7:19" ht="24.95" customHeight="1">
      <c r="G514" s="62"/>
      <c r="I514" s="62"/>
      <c r="O514" s="62"/>
      <c r="P514" s="62"/>
      <c r="R514" s="46"/>
      <c r="S514" s="46"/>
    </row>
    <row r="515" spans="7:19" ht="24.95" customHeight="1">
      <c r="G515" s="62"/>
      <c r="I515" s="62"/>
      <c r="O515" s="62"/>
      <c r="P515" s="62"/>
      <c r="R515" s="46"/>
      <c r="S515" s="46"/>
    </row>
    <row r="516" spans="7:19" ht="24.95" customHeight="1">
      <c r="G516" s="62"/>
      <c r="I516" s="62"/>
      <c r="O516" s="62"/>
      <c r="P516" s="62"/>
      <c r="R516" s="46"/>
      <c r="S516" s="46"/>
    </row>
    <row r="517" spans="7:19" ht="24.95" customHeight="1">
      <c r="G517" s="62"/>
      <c r="I517" s="62"/>
      <c r="O517" s="62"/>
      <c r="P517" s="62"/>
      <c r="R517" s="46"/>
      <c r="S517" s="46"/>
    </row>
    <row r="518" spans="7:19" ht="24.95" customHeight="1">
      <c r="G518" s="62"/>
      <c r="I518" s="62"/>
      <c r="O518" s="62"/>
      <c r="P518" s="62"/>
      <c r="R518" s="46"/>
      <c r="S518" s="46"/>
    </row>
    <row r="519" spans="7:19" ht="24.95" customHeight="1">
      <c r="G519" s="62"/>
      <c r="I519" s="62"/>
      <c r="O519" s="62"/>
      <c r="P519" s="62"/>
      <c r="R519" s="46"/>
      <c r="S519" s="46"/>
    </row>
    <row r="520" spans="7:19" ht="24.95" customHeight="1">
      <c r="G520" s="62"/>
      <c r="I520" s="62"/>
      <c r="O520" s="62"/>
      <c r="P520" s="62"/>
      <c r="R520" s="46"/>
      <c r="S520" s="46"/>
    </row>
    <row r="521" spans="7:19" ht="24.95" customHeight="1">
      <c r="G521" s="62"/>
      <c r="I521" s="62"/>
      <c r="O521" s="62"/>
      <c r="P521" s="62"/>
      <c r="R521" s="46"/>
      <c r="S521" s="46"/>
    </row>
    <row r="522" spans="7:19" ht="24.95" customHeight="1">
      <c r="G522" s="62"/>
      <c r="I522" s="62"/>
      <c r="O522" s="62"/>
      <c r="P522" s="62"/>
      <c r="R522" s="46"/>
      <c r="S522" s="46"/>
    </row>
    <row r="523" spans="7:19" ht="24.95" customHeight="1">
      <c r="G523" s="62"/>
      <c r="I523" s="62"/>
      <c r="O523" s="62"/>
      <c r="P523" s="62"/>
      <c r="R523" s="46"/>
      <c r="S523" s="46"/>
    </row>
    <row r="524" spans="7:19" ht="24.95" customHeight="1">
      <c r="G524" s="62"/>
      <c r="I524" s="62"/>
      <c r="O524" s="62"/>
      <c r="P524" s="62"/>
      <c r="R524" s="46"/>
      <c r="S524" s="46"/>
    </row>
    <row r="525" spans="7:19" ht="24.95" customHeight="1">
      <c r="G525" s="62"/>
      <c r="I525" s="62"/>
      <c r="O525" s="62"/>
      <c r="P525" s="62"/>
      <c r="R525" s="46"/>
      <c r="S525" s="46"/>
    </row>
    <row r="526" spans="7:19" ht="24.95" customHeight="1">
      <c r="G526" s="62"/>
      <c r="I526" s="62"/>
      <c r="O526" s="62"/>
      <c r="P526" s="62"/>
      <c r="R526" s="46"/>
      <c r="S526" s="46"/>
    </row>
    <row r="527" spans="7:19" ht="24.95" customHeight="1">
      <c r="G527" s="62"/>
      <c r="I527" s="62"/>
      <c r="O527" s="62"/>
      <c r="P527" s="62"/>
      <c r="R527" s="46"/>
      <c r="S527" s="46"/>
    </row>
    <row r="528" spans="7:19" ht="24.95" customHeight="1">
      <c r="G528" s="62"/>
      <c r="I528" s="62"/>
      <c r="O528" s="62"/>
      <c r="P528" s="62"/>
      <c r="R528" s="46"/>
      <c r="S528" s="46"/>
    </row>
    <row r="529" spans="7:19" ht="24.95" customHeight="1">
      <c r="G529" s="62"/>
      <c r="I529" s="62"/>
      <c r="O529" s="62"/>
      <c r="P529" s="62"/>
      <c r="R529" s="46"/>
      <c r="S529" s="46"/>
    </row>
    <row r="530" spans="7:19" ht="24.95" customHeight="1">
      <c r="G530" s="62"/>
      <c r="I530" s="62"/>
      <c r="O530" s="62"/>
      <c r="P530" s="62"/>
      <c r="R530" s="46"/>
      <c r="S530" s="46"/>
    </row>
    <row r="531" spans="7:19" ht="24.95" customHeight="1">
      <c r="G531" s="62"/>
      <c r="I531" s="62"/>
      <c r="O531" s="62"/>
      <c r="P531" s="62"/>
      <c r="R531" s="46"/>
      <c r="S531" s="46"/>
    </row>
    <row r="532" spans="7:19" ht="24.95" customHeight="1">
      <c r="G532" s="62"/>
      <c r="I532" s="62"/>
      <c r="O532" s="62"/>
      <c r="P532" s="62"/>
      <c r="R532" s="46"/>
      <c r="S532" s="46"/>
    </row>
    <row r="533" spans="7:19" ht="24.95" customHeight="1">
      <c r="G533" s="62"/>
      <c r="I533" s="62"/>
      <c r="O533" s="62"/>
      <c r="P533" s="62"/>
      <c r="R533" s="46"/>
      <c r="S533" s="46"/>
    </row>
    <row r="534" spans="7:19" ht="24.95" customHeight="1">
      <c r="G534" s="62"/>
      <c r="I534" s="62"/>
      <c r="O534" s="62"/>
      <c r="P534" s="62"/>
      <c r="R534" s="46"/>
      <c r="S534" s="46"/>
    </row>
    <row r="535" spans="7:19" ht="24.95" customHeight="1">
      <c r="G535" s="62"/>
      <c r="I535" s="62"/>
      <c r="O535" s="62"/>
      <c r="P535" s="62"/>
      <c r="R535" s="46"/>
      <c r="S535" s="46"/>
    </row>
    <row r="536" spans="7:19" ht="24.95" customHeight="1">
      <c r="G536" s="62"/>
      <c r="I536" s="62"/>
      <c r="O536" s="62"/>
      <c r="P536" s="62"/>
      <c r="R536" s="46"/>
      <c r="S536" s="46"/>
    </row>
    <row r="537" spans="7:19" ht="24.95" customHeight="1">
      <c r="G537" s="62"/>
      <c r="I537" s="62"/>
      <c r="O537" s="62"/>
      <c r="P537" s="62"/>
      <c r="R537" s="46"/>
      <c r="S537" s="46"/>
    </row>
    <row r="538" spans="7:19" ht="24.95" customHeight="1">
      <c r="G538" s="62"/>
      <c r="I538" s="62"/>
      <c r="O538" s="62"/>
      <c r="P538" s="62"/>
      <c r="R538" s="46"/>
      <c r="S538" s="46"/>
    </row>
    <row r="539" spans="7:19" ht="24.95" customHeight="1">
      <c r="G539" s="62"/>
      <c r="I539" s="62"/>
      <c r="O539" s="62"/>
      <c r="P539" s="62"/>
      <c r="R539" s="46"/>
      <c r="S539" s="46"/>
    </row>
    <row r="540" spans="7:19" ht="24.95" customHeight="1">
      <c r="G540" s="62"/>
      <c r="I540" s="62"/>
      <c r="O540" s="62"/>
      <c r="P540" s="62"/>
      <c r="R540" s="46"/>
      <c r="S540" s="46"/>
    </row>
    <row r="541" spans="7:19" ht="24.95" customHeight="1">
      <c r="G541" s="62"/>
      <c r="I541" s="62"/>
      <c r="O541" s="62"/>
      <c r="P541" s="62"/>
      <c r="R541" s="46"/>
      <c r="S541" s="46"/>
    </row>
    <row r="542" spans="7:19" ht="24.95" customHeight="1">
      <c r="G542" s="62"/>
      <c r="I542" s="62"/>
      <c r="O542" s="62"/>
      <c r="P542" s="62"/>
      <c r="R542" s="46"/>
      <c r="S542" s="46"/>
    </row>
    <row r="543" spans="7:19" ht="24.95" customHeight="1">
      <c r="G543" s="62"/>
      <c r="I543" s="62"/>
      <c r="O543" s="62"/>
      <c r="P543" s="62"/>
      <c r="R543" s="46"/>
      <c r="S543" s="46"/>
    </row>
    <row r="544" spans="7:19" ht="24.95" customHeight="1">
      <c r="G544" s="62"/>
      <c r="I544" s="62"/>
      <c r="O544" s="62"/>
      <c r="P544" s="62"/>
      <c r="R544" s="46"/>
      <c r="S544" s="46"/>
    </row>
    <row r="545" spans="7:19" ht="24.95" customHeight="1">
      <c r="G545" s="62"/>
      <c r="I545" s="62"/>
      <c r="O545" s="62"/>
      <c r="P545" s="62"/>
      <c r="R545" s="46"/>
      <c r="S545" s="46"/>
    </row>
    <row r="546" spans="7:19" ht="24.95" customHeight="1">
      <c r="G546" s="62"/>
      <c r="I546" s="62"/>
      <c r="O546" s="62"/>
      <c r="P546" s="62"/>
      <c r="R546" s="46"/>
      <c r="S546" s="46"/>
    </row>
    <row r="547" spans="7:19" ht="24.95" customHeight="1">
      <c r="G547" s="62"/>
      <c r="I547" s="62"/>
      <c r="O547" s="62"/>
      <c r="P547" s="62"/>
      <c r="R547" s="46"/>
      <c r="S547" s="46"/>
    </row>
    <row r="548" spans="7:19" ht="24.95" customHeight="1">
      <c r="G548" s="62"/>
      <c r="I548" s="62"/>
      <c r="O548" s="62"/>
      <c r="P548" s="62"/>
      <c r="R548" s="46"/>
      <c r="S548" s="46"/>
    </row>
    <row r="549" spans="7:19" ht="24.95" customHeight="1">
      <c r="G549" s="62"/>
      <c r="I549" s="62"/>
      <c r="O549" s="62"/>
      <c r="P549" s="62"/>
      <c r="R549" s="46"/>
      <c r="S549" s="46"/>
    </row>
    <row r="550" spans="7:19" ht="24.95" customHeight="1">
      <c r="G550" s="62"/>
      <c r="I550" s="62"/>
      <c r="O550" s="62"/>
      <c r="P550" s="62"/>
      <c r="R550" s="46"/>
      <c r="S550" s="46"/>
    </row>
    <row r="551" spans="7:19" ht="24.95" customHeight="1">
      <c r="G551" s="62"/>
      <c r="I551" s="62"/>
      <c r="O551" s="62"/>
      <c r="P551" s="62"/>
      <c r="R551" s="46"/>
      <c r="S551" s="46"/>
    </row>
    <row r="552" spans="7:19" ht="24.95" customHeight="1">
      <c r="G552" s="62"/>
      <c r="I552" s="62"/>
      <c r="O552" s="62"/>
      <c r="P552" s="62"/>
      <c r="R552" s="46"/>
      <c r="S552" s="46"/>
    </row>
    <row r="553" spans="7:19" ht="24.95" customHeight="1">
      <c r="G553" s="62"/>
      <c r="I553" s="62"/>
      <c r="O553" s="62"/>
      <c r="P553" s="62"/>
      <c r="R553" s="46"/>
      <c r="S553" s="46"/>
    </row>
    <row r="554" spans="7:19" ht="24.95" customHeight="1">
      <c r="G554" s="62"/>
      <c r="I554" s="62"/>
      <c r="O554" s="62"/>
      <c r="P554" s="62"/>
      <c r="R554" s="46"/>
      <c r="S554" s="46"/>
    </row>
    <row r="555" spans="7:19" ht="24.95" customHeight="1">
      <c r="G555" s="62"/>
      <c r="I555" s="62"/>
      <c r="O555" s="62"/>
      <c r="P555" s="62"/>
      <c r="R555" s="46"/>
      <c r="S555" s="46"/>
    </row>
    <row r="556" spans="7:19" ht="24.95" customHeight="1">
      <c r="G556" s="62"/>
      <c r="I556" s="62"/>
      <c r="O556" s="62"/>
      <c r="P556" s="62"/>
      <c r="R556" s="46"/>
      <c r="S556" s="46"/>
    </row>
    <row r="557" spans="7:19" ht="24.95" customHeight="1">
      <c r="G557" s="62"/>
      <c r="I557" s="62"/>
      <c r="O557" s="62"/>
      <c r="P557" s="62"/>
      <c r="R557" s="46"/>
      <c r="S557" s="46"/>
    </row>
    <row r="558" spans="7:19" ht="24.95" customHeight="1">
      <c r="G558" s="62"/>
      <c r="I558" s="62"/>
      <c r="O558" s="62"/>
      <c r="P558" s="62"/>
      <c r="R558" s="46"/>
      <c r="S558" s="46"/>
    </row>
    <row r="559" spans="7:19" ht="24.95" customHeight="1">
      <c r="G559" s="62"/>
      <c r="I559" s="62"/>
      <c r="O559" s="62"/>
      <c r="P559" s="62"/>
      <c r="R559" s="46"/>
      <c r="S559" s="46"/>
    </row>
    <row r="560" spans="7:19" ht="24.95" customHeight="1">
      <c r="G560" s="62"/>
      <c r="I560" s="62"/>
      <c r="O560" s="62"/>
      <c r="P560" s="62"/>
      <c r="R560" s="46"/>
      <c r="S560" s="46"/>
    </row>
    <row r="561" spans="7:19" ht="24.95" customHeight="1">
      <c r="G561" s="62"/>
      <c r="I561" s="62"/>
      <c r="O561" s="62"/>
      <c r="P561" s="62"/>
      <c r="R561" s="46"/>
      <c r="S561" s="46"/>
    </row>
    <row r="562" spans="7:19" ht="24.95" customHeight="1">
      <c r="G562" s="62"/>
      <c r="I562" s="62"/>
      <c r="O562" s="62"/>
      <c r="P562" s="62"/>
      <c r="R562" s="46"/>
      <c r="S562" s="46"/>
    </row>
    <row r="563" spans="7:19" ht="24.95" customHeight="1">
      <c r="G563" s="62"/>
      <c r="I563" s="62"/>
      <c r="O563" s="62"/>
      <c r="P563" s="62"/>
      <c r="R563" s="46"/>
      <c r="S563" s="46"/>
    </row>
    <row r="564" spans="7:19" ht="24.95" customHeight="1">
      <c r="G564" s="62"/>
      <c r="I564" s="62"/>
      <c r="O564" s="62"/>
      <c r="P564" s="62"/>
      <c r="R564" s="46"/>
      <c r="S564" s="46"/>
    </row>
    <row r="565" spans="7:19" ht="24.95" customHeight="1">
      <c r="G565" s="62"/>
      <c r="I565" s="62"/>
      <c r="O565" s="62"/>
      <c r="P565" s="62"/>
      <c r="R565" s="46"/>
      <c r="S565" s="46"/>
    </row>
    <row r="566" spans="7:19" ht="24.95" customHeight="1">
      <c r="G566" s="62"/>
      <c r="I566" s="62"/>
      <c r="O566" s="62"/>
      <c r="P566" s="62"/>
      <c r="R566" s="46"/>
      <c r="S566" s="46"/>
    </row>
    <row r="567" spans="7:19" ht="24.95" customHeight="1">
      <c r="G567" s="62"/>
      <c r="I567" s="62"/>
      <c r="O567" s="62"/>
      <c r="P567" s="62"/>
      <c r="R567" s="46"/>
      <c r="S567" s="46"/>
    </row>
    <row r="568" spans="7:19" ht="24.95" customHeight="1">
      <c r="G568" s="62"/>
      <c r="I568" s="62"/>
      <c r="O568" s="62"/>
      <c r="P568" s="62"/>
      <c r="R568" s="46"/>
      <c r="S568" s="46"/>
    </row>
    <row r="569" spans="7:19" ht="24.95" customHeight="1">
      <c r="G569" s="62"/>
      <c r="I569" s="62"/>
      <c r="O569" s="62"/>
      <c r="P569" s="62"/>
      <c r="R569" s="46"/>
      <c r="S569" s="46"/>
    </row>
    <row r="570" spans="7:19" ht="24.95" customHeight="1">
      <c r="G570" s="62"/>
      <c r="I570" s="62"/>
      <c r="O570" s="62"/>
      <c r="P570" s="62"/>
      <c r="R570" s="46"/>
      <c r="S570" s="46"/>
    </row>
    <row r="571" spans="7:19" ht="24.95" customHeight="1">
      <c r="G571" s="62"/>
      <c r="I571" s="62"/>
      <c r="O571" s="62"/>
      <c r="P571" s="62"/>
      <c r="R571" s="46"/>
      <c r="S571" s="46"/>
    </row>
    <row r="572" spans="7:19" ht="24.95" customHeight="1">
      <c r="G572" s="62"/>
      <c r="I572" s="62"/>
      <c r="O572" s="62"/>
      <c r="P572" s="62"/>
      <c r="R572" s="46"/>
      <c r="S572" s="46"/>
    </row>
    <row r="573" spans="7:19" ht="24.95" customHeight="1">
      <c r="G573" s="62"/>
      <c r="I573" s="62"/>
      <c r="O573" s="62"/>
      <c r="P573" s="62"/>
      <c r="R573" s="46"/>
      <c r="S573" s="46"/>
    </row>
    <row r="574" spans="7:19" ht="24.95" customHeight="1">
      <c r="G574" s="62"/>
      <c r="I574" s="62"/>
      <c r="O574" s="62"/>
      <c r="P574" s="62"/>
      <c r="R574" s="46"/>
      <c r="S574" s="46"/>
    </row>
    <row r="575" spans="7:19" ht="24.95" customHeight="1">
      <c r="G575" s="62"/>
      <c r="I575" s="62"/>
      <c r="O575" s="62"/>
      <c r="P575" s="62"/>
      <c r="R575" s="46"/>
      <c r="S575" s="46"/>
    </row>
    <row r="576" spans="7:19" ht="24.95" customHeight="1">
      <c r="G576" s="62"/>
      <c r="I576" s="62"/>
      <c r="O576" s="62"/>
      <c r="P576" s="62"/>
      <c r="R576" s="46"/>
      <c r="S576" s="46"/>
    </row>
    <row r="577" spans="7:19" ht="24.95" customHeight="1">
      <c r="G577" s="62"/>
      <c r="I577" s="62"/>
      <c r="O577" s="62"/>
      <c r="P577" s="62"/>
      <c r="R577" s="46"/>
      <c r="S577" s="46"/>
    </row>
    <row r="578" spans="7:19" ht="24.95" customHeight="1">
      <c r="G578" s="62"/>
      <c r="I578" s="62"/>
      <c r="O578" s="62"/>
      <c r="P578" s="62"/>
      <c r="R578" s="46"/>
      <c r="S578" s="46"/>
    </row>
    <row r="579" spans="7:19" ht="24.95" customHeight="1">
      <c r="G579" s="62"/>
      <c r="I579" s="62"/>
      <c r="O579" s="62"/>
      <c r="P579" s="62"/>
      <c r="R579" s="46"/>
      <c r="S579" s="46"/>
    </row>
    <row r="580" spans="7:19" ht="24.95" customHeight="1">
      <c r="G580" s="62"/>
      <c r="I580" s="62"/>
      <c r="O580" s="62"/>
      <c r="P580" s="62"/>
      <c r="R580" s="46"/>
      <c r="S580" s="46"/>
    </row>
    <row r="581" spans="7:19" ht="24.95" customHeight="1">
      <c r="G581" s="62"/>
      <c r="I581" s="62"/>
      <c r="O581" s="62"/>
      <c r="P581" s="62"/>
      <c r="R581" s="46"/>
      <c r="S581" s="46"/>
    </row>
    <row r="582" spans="7:19" ht="24.95" customHeight="1">
      <c r="G582" s="62"/>
      <c r="I582" s="62"/>
      <c r="O582" s="62"/>
      <c r="P582" s="62"/>
      <c r="R582" s="46"/>
      <c r="S582" s="46"/>
    </row>
    <row r="583" spans="7:19" ht="24.95" customHeight="1">
      <c r="G583" s="62"/>
      <c r="I583" s="62"/>
      <c r="O583" s="62"/>
      <c r="P583" s="62"/>
      <c r="R583" s="46"/>
      <c r="S583" s="46"/>
    </row>
    <row r="584" spans="7:19" ht="24.95" customHeight="1">
      <c r="G584" s="62"/>
      <c r="I584" s="62"/>
      <c r="O584" s="62"/>
      <c r="P584" s="62"/>
      <c r="R584" s="46"/>
      <c r="S584" s="46"/>
    </row>
    <row r="585" spans="7:19" ht="24.95" customHeight="1">
      <c r="G585" s="62"/>
      <c r="I585" s="62"/>
      <c r="O585" s="62"/>
      <c r="P585" s="62"/>
      <c r="R585" s="46"/>
      <c r="S585" s="46"/>
    </row>
    <row r="586" spans="7:19" ht="24.95" customHeight="1">
      <c r="G586" s="62"/>
      <c r="I586" s="62"/>
      <c r="O586" s="62"/>
      <c r="P586" s="62"/>
      <c r="R586" s="46"/>
      <c r="S586" s="46"/>
    </row>
    <row r="587" spans="7:19" ht="24.95" customHeight="1">
      <c r="G587" s="62"/>
      <c r="I587" s="62"/>
      <c r="O587" s="62"/>
      <c r="P587" s="62"/>
      <c r="R587" s="46"/>
      <c r="S587" s="46"/>
    </row>
    <row r="588" spans="7:19" ht="24.95" customHeight="1">
      <c r="G588" s="62"/>
      <c r="I588" s="62"/>
      <c r="O588" s="62"/>
      <c r="P588" s="62"/>
      <c r="R588" s="46"/>
      <c r="S588" s="46"/>
    </row>
    <row r="589" spans="7:19" ht="24.95" customHeight="1">
      <c r="G589" s="62"/>
      <c r="I589" s="62"/>
      <c r="O589" s="62"/>
      <c r="P589" s="62"/>
      <c r="R589" s="46"/>
      <c r="S589" s="46"/>
    </row>
    <row r="590" spans="7:19" ht="24.95" customHeight="1">
      <c r="G590" s="62"/>
      <c r="I590" s="62"/>
      <c r="O590" s="62"/>
      <c r="P590" s="62"/>
      <c r="R590" s="46"/>
      <c r="S590" s="46"/>
    </row>
    <row r="591" spans="7:19" ht="24.95" customHeight="1">
      <c r="G591" s="62"/>
      <c r="I591" s="62"/>
      <c r="O591" s="62"/>
      <c r="P591" s="62"/>
      <c r="R591" s="46"/>
      <c r="S591" s="46"/>
    </row>
    <row r="592" spans="7:19" ht="24.95" customHeight="1">
      <c r="G592" s="62"/>
      <c r="I592" s="62"/>
      <c r="O592" s="62"/>
      <c r="P592" s="62"/>
      <c r="R592" s="46"/>
      <c r="S592" s="46"/>
    </row>
    <row r="593" spans="7:19" ht="24.95" customHeight="1">
      <c r="G593" s="62"/>
      <c r="I593" s="62"/>
      <c r="O593" s="62"/>
      <c r="P593" s="62"/>
      <c r="R593" s="46"/>
      <c r="S593" s="46"/>
    </row>
    <row r="594" spans="7:19" ht="24.95" customHeight="1">
      <c r="G594" s="62"/>
      <c r="I594" s="62"/>
      <c r="O594" s="62"/>
      <c r="P594" s="62"/>
      <c r="R594" s="46"/>
      <c r="S594" s="46"/>
    </row>
    <row r="595" spans="7:19" ht="24.95" customHeight="1">
      <c r="G595" s="62"/>
      <c r="I595" s="62"/>
      <c r="O595" s="62"/>
      <c r="P595" s="62"/>
      <c r="R595" s="46"/>
      <c r="S595" s="46"/>
    </row>
    <row r="596" spans="7:19" ht="24.95" customHeight="1">
      <c r="G596" s="62"/>
      <c r="I596" s="62"/>
      <c r="O596" s="62"/>
      <c r="P596" s="62"/>
      <c r="R596" s="46"/>
      <c r="S596" s="46"/>
    </row>
    <row r="597" spans="7:19" ht="24.95" customHeight="1">
      <c r="G597" s="62"/>
      <c r="I597" s="62"/>
      <c r="O597" s="62"/>
      <c r="P597" s="62"/>
      <c r="R597" s="46"/>
      <c r="S597" s="46"/>
    </row>
    <row r="598" spans="7:19" ht="24.95" customHeight="1">
      <c r="G598" s="62"/>
      <c r="I598" s="62"/>
      <c r="O598" s="62"/>
      <c r="P598" s="62"/>
      <c r="R598" s="46"/>
      <c r="S598" s="46"/>
    </row>
    <row r="599" spans="7:19" ht="24.95" customHeight="1">
      <c r="G599" s="62"/>
      <c r="I599" s="62"/>
      <c r="O599" s="62"/>
      <c r="P599" s="62"/>
      <c r="R599" s="46"/>
      <c r="S599" s="46"/>
    </row>
    <row r="600" spans="7:19" ht="24.95" customHeight="1">
      <c r="G600" s="62"/>
      <c r="I600" s="62"/>
      <c r="O600" s="62"/>
      <c r="P600" s="62"/>
      <c r="R600" s="46"/>
      <c r="S600" s="46"/>
    </row>
    <row r="601" spans="7:19" ht="24.95" customHeight="1">
      <c r="G601" s="62"/>
      <c r="I601" s="62"/>
      <c r="O601" s="62"/>
      <c r="P601" s="62"/>
      <c r="R601" s="46"/>
      <c r="S601" s="46"/>
    </row>
    <row r="602" spans="7:19" ht="24.95" customHeight="1">
      <c r="G602" s="62"/>
      <c r="I602" s="62"/>
      <c r="O602" s="62"/>
      <c r="P602" s="62"/>
      <c r="R602" s="46"/>
      <c r="S602" s="46"/>
    </row>
    <row r="603" spans="7:19" ht="24.95" customHeight="1">
      <c r="G603" s="62"/>
      <c r="I603" s="62"/>
      <c r="O603" s="62"/>
      <c r="P603" s="62"/>
      <c r="R603" s="46"/>
      <c r="S603" s="46"/>
    </row>
    <row r="604" spans="7:19" ht="24.95" customHeight="1">
      <c r="G604" s="62"/>
      <c r="I604" s="62"/>
      <c r="O604" s="62"/>
      <c r="P604" s="62"/>
      <c r="R604" s="46"/>
      <c r="S604" s="46"/>
    </row>
    <row r="605" spans="7:19" ht="24.95" customHeight="1">
      <c r="G605" s="62"/>
      <c r="I605" s="62"/>
      <c r="O605" s="62"/>
      <c r="P605" s="62"/>
      <c r="R605" s="46"/>
      <c r="S605" s="46"/>
    </row>
    <row r="606" spans="7:19" ht="24.95" customHeight="1">
      <c r="G606" s="62"/>
      <c r="I606" s="62"/>
      <c r="O606" s="62"/>
      <c r="P606" s="62"/>
      <c r="R606" s="46"/>
      <c r="S606" s="46"/>
    </row>
    <row r="607" spans="7:19" ht="24.95" customHeight="1">
      <c r="G607" s="62"/>
      <c r="I607" s="62"/>
      <c r="O607" s="62"/>
      <c r="P607" s="62"/>
      <c r="R607" s="46"/>
      <c r="S607" s="46"/>
    </row>
    <row r="608" spans="7:19" ht="24.95" customHeight="1">
      <c r="G608" s="62"/>
      <c r="I608" s="62"/>
      <c r="O608" s="62"/>
      <c r="P608" s="62"/>
      <c r="R608" s="46"/>
      <c r="S608" s="46"/>
    </row>
    <row r="609" spans="7:19" ht="24.95" customHeight="1">
      <c r="G609" s="62"/>
      <c r="I609" s="62"/>
      <c r="O609" s="62"/>
      <c r="P609" s="62"/>
      <c r="R609" s="46"/>
      <c r="S609" s="46"/>
    </row>
    <row r="610" spans="7:19" ht="24.95" customHeight="1">
      <c r="G610" s="62"/>
      <c r="I610" s="62"/>
      <c r="O610" s="62"/>
      <c r="P610" s="62"/>
      <c r="R610" s="46"/>
      <c r="S610" s="46"/>
    </row>
    <row r="611" spans="7:19" ht="24.95" customHeight="1">
      <c r="G611" s="62"/>
      <c r="I611" s="62"/>
      <c r="O611" s="62"/>
      <c r="P611" s="62"/>
      <c r="R611" s="46"/>
      <c r="S611" s="46"/>
    </row>
    <row r="612" spans="7:19" ht="24.95" customHeight="1">
      <c r="G612" s="62"/>
      <c r="I612" s="62"/>
      <c r="O612" s="62"/>
      <c r="P612" s="62"/>
      <c r="R612" s="46"/>
      <c r="S612" s="46"/>
    </row>
    <row r="613" spans="7:19" ht="24.95" customHeight="1">
      <c r="G613" s="62"/>
      <c r="I613" s="62"/>
      <c r="O613" s="62"/>
      <c r="P613" s="62"/>
      <c r="R613" s="46"/>
      <c r="S613" s="46"/>
    </row>
    <row r="614" spans="7:19" ht="24.95" customHeight="1">
      <c r="G614" s="62"/>
      <c r="I614" s="62"/>
      <c r="O614" s="62"/>
      <c r="P614" s="62"/>
      <c r="R614" s="46"/>
      <c r="S614" s="46"/>
    </row>
    <row r="615" spans="7:19" ht="24.95" customHeight="1">
      <c r="G615" s="62"/>
      <c r="I615" s="62"/>
      <c r="O615" s="62"/>
      <c r="P615" s="62"/>
      <c r="R615" s="46"/>
      <c r="S615" s="46"/>
    </row>
    <row r="616" spans="7:19" ht="24.95" customHeight="1">
      <c r="G616" s="62"/>
      <c r="I616" s="62"/>
      <c r="O616" s="62"/>
      <c r="P616" s="62"/>
      <c r="R616" s="46"/>
      <c r="S616" s="46"/>
    </row>
    <row r="617" spans="7:19" ht="24.95" customHeight="1">
      <c r="G617" s="62"/>
      <c r="I617" s="62"/>
      <c r="O617" s="62"/>
      <c r="P617" s="62"/>
      <c r="R617" s="46"/>
      <c r="S617" s="46"/>
    </row>
    <row r="618" spans="7:19" ht="24.95" customHeight="1">
      <c r="G618" s="62"/>
      <c r="I618" s="62"/>
      <c r="O618" s="62"/>
      <c r="P618" s="62"/>
      <c r="R618" s="46"/>
      <c r="S618" s="46"/>
    </row>
    <row r="619" spans="7:19" ht="24.95" customHeight="1">
      <c r="G619" s="62"/>
      <c r="I619" s="62"/>
      <c r="O619" s="62"/>
      <c r="P619" s="62"/>
      <c r="R619" s="46"/>
      <c r="S619" s="46"/>
    </row>
    <row r="620" spans="7:19" ht="24.95" customHeight="1">
      <c r="G620" s="62"/>
      <c r="I620" s="62"/>
      <c r="O620" s="62"/>
      <c r="P620" s="62"/>
      <c r="R620" s="46"/>
      <c r="S620" s="46"/>
    </row>
    <row r="621" spans="7:19" ht="24.95" customHeight="1">
      <c r="G621" s="62"/>
      <c r="I621" s="62"/>
      <c r="O621" s="62"/>
      <c r="P621" s="62"/>
      <c r="R621" s="46"/>
      <c r="S621" s="46"/>
    </row>
    <row r="622" spans="7:19" ht="24.95" customHeight="1">
      <c r="G622" s="62"/>
      <c r="I622" s="62"/>
      <c r="O622" s="62"/>
      <c r="P622" s="62"/>
      <c r="R622" s="46"/>
      <c r="S622" s="46"/>
    </row>
    <row r="623" spans="7:19" ht="24.95" customHeight="1">
      <c r="G623" s="62"/>
      <c r="I623" s="62"/>
      <c r="O623" s="62"/>
      <c r="P623" s="62"/>
      <c r="R623" s="46"/>
      <c r="S623" s="46"/>
    </row>
    <row r="624" spans="7:19" ht="24.95" customHeight="1">
      <c r="G624" s="62"/>
      <c r="I624" s="62"/>
      <c r="O624" s="62"/>
      <c r="P624" s="62"/>
      <c r="R624" s="46"/>
      <c r="S624" s="46"/>
    </row>
    <row r="625" spans="7:19" ht="24.95" customHeight="1">
      <c r="G625" s="62"/>
      <c r="I625" s="62"/>
      <c r="O625" s="62"/>
      <c r="P625" s="62"/>
      <c r="R625" s="46"/>
      <c r="S625" s="46"/>
    </row>
    <row r="626" spans="7:19" ht="24.95" customHeight="1">
      <c r="G626" s="62"/>
      <c r="I626" s="62"/>
      <c r="O626" s="62"/>
      <c r="P626" s="62"/>
      <c r="R626" s="46"/>
      <c r="S626" s="46"/>
    </row>
    <row r="627" spans="7:19" ht="24.95" customHeight="1">
      <c r="G627" s="62"/>
      <c r="I627" s="62"/>
      <c r="O627" s="62"/>
      <c r="P627" s="62"/>
      <c r="R627" s="46"/>
      <c r="S627" s="46"/>
    </row>
    <row r="628" spans="7:19" ht="24.95" customHeight="1">
      <c r="G628" s="62"/>
      <c r="I628" s="62"/>
      <c r="O628" s="62"/>
      <c r="P628" s="62"/>
      <c r="R628" s="46"/>
      <c r="S628" s="46"/>
    </row>
    <row r="629" spans="7:19" ht="24.95" customHeight="1">
      <c r="G629" s="62"/>
      <c r="I629" s="62"/>
      <c r="O629" s="62"/>
      <c r="P629" s="62"/>
      <c r="R629" s="46"/>
      <c r="S629" s="46"/>
    </row>
    <row r="630" spans="7:19" ht="24.95" customHeight="1">
      <c r="G630" s="62"/>
      <c r="I630" s="62"/>
      <c r="O630" s="62"/>
      <c r="P630" s="62"/>
      <c r="R630" s="46"/>
      <c r="S630" s="46"/>
    </row>
    <row r="631" spans="7:19" ht="24.95" customHeight="1">
      <c r="G631" s="62"/>
      <c r="I631" s="62"/>
      <c r="O631" s="62"/>
      <c r="P631" s="62"/>
      <c r="R631" s="46"/>
      <c r="S631" s="46"/>
    </row>
    <row r="632" spans="7:19" ht="24.95" customHeight="1">
      <c r="G632" s="62"/>
      <c r="I632" s="62"/>
      <c r="O632" s="62"/>
      <c r="P632" s="62"/>
      <c r="R632" s="46"/>
      <c r="S632" s="46"/>
    </row>
    <row r="633" spans="7:19" ht="24.95" customHeight="1">
      <c r="G633" s="62"/>
      <c r="I633" s="62"/>
      <c r="O633" s="62"/>
      <c r="P633" s="62"/>
      <c r="R633" s="46"/>
      <c r="S633" s="46"/>
    </row>
    <row r="634" spans="7:19" ht="24.95" customHeight="1">
      <c r="G634" s="62"/>
      <c r="I634" s="62"/>
      <c r="O634" s="62"/>
      <c r="P634" s="62"/>
      <c r="R634" s="46"/>
      <c r="S634" s="46"/>
    </row>
    <row r="635" spans="7:19" ht="24.95" customHeight="1">
      <c r="G635" s="62"/>
      <c r="I635" s="62"/>
      <c r="O635" s="62"/>
      <c r="P635" s="62"/>
      <c r="R635" s="46"/>
      <c r="S635" s="46"/>
    </row>
    <row r="636" spans="7:19" ht="24.95" customHeight="1">
      <c r="G636" s="62"/>
      <c r="I636" s="62"/>
      <c r="O636" s="62"/>
      <c r="P636" s="62"/>
      <c r="R636" s="46"/>
      <c r="S636" s="46"/>
    </row>
    <row r="637" spans="7:19" ht="24.95" customHeight="1">
      <c r="G637" s="62"/>
      <c r="I637" s="62"/>
      <c r="O637" s="62"/>
      <c r="P637" s="62"/>
      <c r="R637" s="46"/>
      <c r="S637" s="46"/>
    </row>
    <row r="638" spans="7:19" ht="24.95" customHeight="1">
      <c r="G638" s="62"/>
      <c r="I638" s="62"/>
      <c r="O638" s="62"/>
      <c r="P638" s="62"/>
      <c r="R638" s="46"/>
      <c r="S638" s="46"/>
    </row>
    <row r="639" spans="7:19" ht="24.95" customHeight="1">
      <c r="G639" s="62"/>
      <c r="I639" s="62"/>
      <c r="O639" s="62"/>
      <c r="P639" s="62"/>
      <c r="R639" s="46"/>
      <c r="S639" s="46"/>
    </row>
    <row r="640" spans="7:19" ht="24.95" customHeight="1">
      <c r="G640" s="62"/>
      <c r="I640" s="62"/>
      <c r="O640" s="62"/>
      <c r="P640" s="62"/>
      <c r="R640" s="46"/>
      <c r="S640" s="46"/>
    </row>
    <row r="641" spans="7:19" ht="24.95" customHeight="1">
      <c r="G641" s="62"/>
      <c r="I641" s="62"/>
      <c r="O641" s="62"/>
      <c r="P641" s="62"/>
      <c r="R641" s="46"/>
      <c r="S641" s="46"/>
    </row>
    <row r="642" spans="7:19" ht="24.95" customHeight="1">
      <c r="G642" s="62"/>
      <c r="I642" s="62"/>
      <c r="O642" s="62"/>
      <c r="P642" s="62"/>
      <c r="R642" s="46"/>
      <c r="S642" s="46"/>
    </row>
    <row r="643" spans="7:19" ht="24.95" customHeight="1">
      <c r="G643" s="62"/>
      <c r="I643" s="62"/>
      <c r="O643" s="62"/>
      <c r="P643" s="62"/>
      <c r="R643" s="46"/>
      <c r="S643" s="46"/>
    </row>
    <row r="644" spans="7:19" ht="24.95" customHeight="1">
      <c r="G644" s="62"/>
      <c r="I644" s="62"/>
      <c r="O644" s="62"/>
      <c r="P644" s="62"/>
      <c r="R644" s="46"/>
      <c r="S644" s="46"/>
    </row>
    <row r="645" spans="7:19" ht="24.95" customHeight="1">
      <c r="G645" s="62"/>
      <c r="I645" s="62"/>
      <c r="O645" s="62"/>
      <c r="P645" s="62"/>
      <c r="R645" s="46"/>
      <c r="S645" s="46"/>
    </row>
    <row r="646" spans="7:19" ht="24.95" customHeight="1">
      <c r="G646" s="62"/>
      <c r="I646" s="62"/>
      <c r="O646" s="62"/>
      <c r="P646" s="62"/>
      <c r="R646" s="46"/>
      <c r="S646" s="46"/>
    </row>
    <row r="647" spans="7:19" ht="24.95" customHeight="1">
      <c r="G647" s="62"/>
      <c r="I647" s="62"/>
      <c r="O647" s="62"/>
      <c r="P647" s="62"/>
      <c r="R647" s="46"/>
      <c r="S647" s="46"/>
    </row>
    <row r="648" spans="7:19" ht="24.95" customHeight="1">
      <c r="G648" s="62"/>
      <c r="I648" s="62"/>
      <c r="O648" s="62"/>
      <c r="P648" s="62"/>
      <c r="R648" s="46"/>
      <c r="S648" s="46"/>
    </row>
    <row r="649" spans="7:19" ht="24.95" customHeight="1">
      <c r="G649" s="62"/>
      <c r="I649" s="62"/>
      <c r="O649" s="62"/>
      <c r="P649" s="62"/>
      <c r="R649" s="46"/>
      <c r="S649" s="46"/>
    </row>
    <row r="650" spans="7:19" ht="24.95" customHeight="1">
      <c r="G650" s="62"/>
      <c r="I650" s="62"/>
      <c r="O650" s="62"/>
      <c r="P650" s="62"/>
      <c r="R650" s="46"/>
      <c r="S650" s="46"/>
    </row>
    <row r="651" spans="7:19" ht="24.95" customHeight="1">
      <c r="G651" s="62"/>
      <c r="I651" s="62"/>
      <c r="O651" s="62"/>
      <c r="P651" s="62"/>
      <c r="R651" s="46"/>
      <c r="S651" s="46"/>
    </row>
    <row r="652" spans="7:19" ht="24.95" customHeight="1">
      <c r="G652" s="62"/>
      <c r="I652" s="62"/>
      <c r="O652" s="62"/>
      <c r="P652" s="62"/>
      <c r="R652" s="46"/>
      <c r="S652" s="46"/>
    </row>
    <row r="653" spans="7:19" ht="24.95" customHeight="1">
      <c r="G653" s="62"/>
      <c r="I653" s="62"/>
      <c r="O653" s="62"/>
      <c r="P653" s="62"/>
      <c r="R653" s="46"/>
      <c r="S653" s="46"/>
    </row>
    <row r="654" spans="7:19" ht="24.95" customHeight="1">
      <c r="G654" s="62"/>
      <c r="I654" s="62"/>
      <c r="O654" s="62"/>
      <c r="P654" s="62"/>
      <c r="R654" s="46"/>
      <c r="S654" s="46"/>
    </row>
    <row r="655" spans="7:19" ht="24.95" customHeight="1">
      <c r="G655" s="62"/>
      <c r="I655" s="62"/>
      <c r="O655" s="62"/>
      <c r="P655" s="62"/>
      <c r="R655" s="46"/>
      <c r="S655" s="46"/>
    </row>
    <row r="656" spans="7:19" ht="24.95" customHeight="1">
      <c r="G656" s="62"/>
      <c r="I656" s="62"/>
      <c r="O656" s="62"/>
      <c r="P656" s="62"/>
      <c r="R656" s="46"/>
      <c r="S656" s="46"/>
    </row>
    <row r="657" spans="7:19" ht="24.95" customHeight="1">
      <c r="G657" s="62"/>
      <c r="I657" s="62"/>
      <c r="O657" s="62"/>
      <c r="P657" s="62"/>
      <c r="R657" s="46"/>
      <c r="S657" s="46"/>
    </row>
    <row r="658" spans="7:19" ht="24.95" customHeight="1">
      <c r="G658" s="62"/>
      <c r="I658" s="62"/>
      <c r="O658" s="62"/>
      <c r="P658" s="62"/>
      <c r="R658" s="46"/>
      <c r="S658" s="46"/>
    </row>
    <row r="659" spans="7:19" ht="24.95" customHeight="1">
      <c r="G659" s="62"/>
      <c r="I659" s="62"/>
      <c r="O659" s="62"/>
      <c r="P659" s="62"/>
      <c r="R659" s="46"/>
      <c r="S659" s="46"/>
    </row>
    <row r="660" spans="7:19" ht="24.95" customHeight="1">
      <c r="G660" s="62"/>
      <c r="I660" s="62"/>
      <c r="O660" s="62"/>
      <c r="P660" s="62"/>
      <c r="R660" s="46"/>
      <c r="S660" s="46"/>
    </row>
    <row r="661" spans="7:19" ht="24.95" customHeight="1">
      <c r="G661" s="62"/>
      <c r="I661" s="62"/>
      <c r="O661" s="62"/>
      <c r="P661" s="62"/>
      <c r="R661" s="46"/>
      <c r="S661" s="46"/>
    </row>
    <row r="662" spans="7:19" ht="24.95" customHeight="1">
      <c r="G662" s="62"/>
      <c r="I662" s="62"/>
      <c r="O662" s="62"/>
      <c r="P662" s="62"/>
      <c r="R662" s="46"/>
      <c r="S662" s="46"/>
    </row>
    <row r="663" spans="7:19" ht="24.95" customHeight="1">
      <c r="G663" s="62"/>
      <c r="I663" s="62"/>
      <c r="O663" s="62"/>
      <c r="P663" s="62"/>
      <c r="R663" s="46"/>
      <c r="S663" s="46"/>
    </row>
    <row r="664" spans="7:19" ht="24.95" customHeight="1">
      <c r="G664" s="62"/>
      <c r="I664" s="62"/>
      <c r="O664" s="62"/>
      <c r="P664" s="62"/>
      <c r="R664" s="46"/>
      <c r="S664" s="46"/>
    </row>
    <row r="665" spans="7:19" ht="24.95" customHeight="1">
      <c r="G665" s="62"/>
      <c r="I665" s="62"/>
      <c r="O665" s="62"/>
      <c r="P665" s="62"/>
      <c r="R665" s="46"/>
      <c r="S665" s="46"/>
    </row>
    <row r="666" spans="7:19" ht="24.95" customHeight="1">
      <c r="G666" s="62"/>
      <c r="I666" s="62"/>
      <c r="O666" s="62"/>
      <c r="P666" s="62"/>
      <c r="R666" s="46"/>
      <c r="S666" s="46"/>
    </row>
    <row r="667" spans="7:19" ht="24.95" customHeight="1">
      <c r="G667" s="62"/>
      <c r="I667" s="62"/>
      <c r="O667" s="62"/>
      <c r="P667" s="62"/>
      <c r="R667" s="46"/>
      <c r="S667" s="46"/>
    </row>
    <row r="668" spans="7:19" ht="24.95" customHeight="1">
      <c r="G668" s="62"/>
      <c r="I668" s="62"/>
      <c r="O668" s="62"/>
      <c r="P668" s="62"/>
      <c r="R668" s="46"/>
      <c r="S668" s="46"/>
    </row>
    <row r="669" spans="7:19" ht="24.95" customHeight="1">
      <c r="G669" s="62"/>
      <c r="I669" s="62"/>
      <c r="O669" s="62"/>
      <c r="P669" s="62"/>
      <c r="R669" s="46"/>
      <c r="S669" s="46"/>
    </row>
    <row r="670" spans="7:19" ht="24.95" customHeight="1">
      <c r="G670" s="62"/>
      <c r="I670" s="62"/>
      <c r="O670" s="62"/>
      <c r="P670" s="62"/>
      <c r="R670" s="46"/>
      <c r="S670" s="46"/>
    </row>
    <row r="671" spans="7:19" ht="24.95" customHeight="1">
      <c r="G671" s="62"/>
      <c r="I671" s="62"/>
      <c r="O671" s="62"/>
      <c r="P671" s="62"/>
      <c r="R671" s="46"/>
      <c r="S671" s="46"/>
    </row>
    <row r="672" spans="7:19" ht="24.95" customHeight="1">
      <c r="G672" s="62"/>
      <c r="I672" s="62"/>
      <c r="O672" s="62"/>
      <c r="P672" s="62"/>
      <c r="R672" s="46"/>
      <c r="S672" s="46"/>
    </row>
    <row r="673" spans="7:19" ht="24.95" customHeight="1">
      <c r="G673" s="62"/>
      <c r="I673" s="62"/>
      <c r="O673" s="62"/>
      <c r="P673" s="62"/>
      <c r="R673" s="46"/>
      <c r="S673" s="46"/>
    </row>
    <row r="674" spans="7:19" ht="24.95" customHeight="1">
      <c r="G674" s="62"/>
      <c r="I674" s="62"/>
      <c r="O674" s="62"/>
      <c r="P674" s="62"/>
      <c r="R674" s="46"/>
      <c r="S674" s="46"/>
    </row>
    <row r="675" spans="7:19" ht="24.95" customHeight="1">
      <c r="G675" s="62"/>
      <c r="I675" s="62"/>
      <c r="O675" s="62"/>
      <c r="P675" s="62"/>
      <c r="R675" s="46"/>
      <c r="S675" s="46"/>
    </row>
    <row r="676" spans="7:19" ht="24.95" customHeight="1">
      <c r="G676" s="62"/>
      <c r="I676" s="62"/>
      <c r="O676" s="62"/>
      <c r="P676" s="62"/>
      <c r="R676" s="46"/>
      <c r="S676" s="46"/>
    </row>
    <row r="677" spans="7:19" ht="24.95" customHeight="1">
      <c r="G677" s="62"/>
      <c r="I677" s="62"/>
      <c r="O677" s="62"/>
      <c r="P677" s="62"/>
      <c r="R677" s="46"/>
      <c r="S677" s="46"/>
    </row>
    <row r="678" spans="7:19" ht="24.95" customHeight="1">
      <c r="G678" s="62"/>
      <c r="I678" s="62"/>
      <c r="O678" s="62"/>
      <c r="P678" s="62"/>
      <c r="R678" s="46"/>
      <c r="S678" s="46"/>
    </row>
    <row r="679" spans="7:19" ht="24.95" customHeight="1">
      <c r="G679" s="62"/>
      <c r="I679" s="62"/>
      <c r="O679" s="62"/>
      <c r="P679" s="62"/>
      <c r="R679" s="46"/>
      <c r="S679" s="46"/>
    </row>
    <row r="680" spans="7:19" ht="24.95" customHeight="1">
      <c r="G680" s="62"/>
      <c r="I680" s="62"/>
      <c r="O680" s="62"/>
      <c r="P680" s="62"/>
      <c r="R680" s="46"/>
      <c r="S680" s="46"/>
    </row>
    <row r="681" spans="7:19" ht="24.95" customHeight="1">
      <c r="G681" s="62"/>
      <c r="I681" s="62"/>
      <c r="O681" s="62"/>
      <c r="P681" s="62"/>
      <c r="R681" s="46"/>
      <c r="S681" s="46"/>
    </row>
    <row r="682" spans="7:19" ht="24.95" customHeight="1">
      <c r="G682" s="62"/>
      <c r="I682" s="62"/>
      <c r="O682" s="62"/>
      <c r="P682" s="62"/>
      <c r="R682" s="46"/>
      <c r="S682" s="46"/>
    </row>
    <row r="683" spans="7:19" ht="24.95" customHeight="1">
      <c r="G683" s="62"/>
      <c r="I683" s="62"/>
      <c r="O683" s="62"/>
      <c r="P683" s="62"/>
      <c r="R683" s="46"/>
      <c r="S683" s="46"/>
    </row>
    <row r="684" spans="7:19" ht="24.95" customHeight="1">
      <c r="G684" s="62"/>
      <c r="I684" s="62"/>
      <c r="O684" s="62"/>
      <c r="P684" s="62"/>
      <c r="R684" s="46"/>
      <c r="S684" s="46"/>
    </row>
    <row r="685" spans="7:19" ht="24.95" customHeight="1">
      <c r="G685" s="62"/>
      <c r="I685" s="62"/>
      <c r="O685" s="62"/>
      <c r="P685" s="62"/>
      <c r="R685" s="46"/>
      <c r="S685" s="46"/>
    </row>
    <row r="686" spans="7:19" ht="24.95" customHeight="1">
      <c r="G686" s="62"/>
      <c r="I686" s="62"/>
      <c r="O686" s="62"/>
      <c r="P686" s="62"/>
      <c r="R686" s="46"/>
      <c r="S686" s="46"/>
    </row>
    <row r="687" spans="7:19" ht="24.95" customHeight="1">
      <c r="G687" s="62"/>
      <c r="I687" s="62"/>
      <c r="O687" s="62"/>
      <c r="P687" s="62"/>
      <c r="R687" s="46"/>
      <c r="S687" s="46"/>
    </row>
    <row r="688" spans="7:19" ht="24.95" customHeight="1">
      <c r="G688" s="62"/>
      <c r="I688" s="62"/>
      <c r="O688" s="62"/>
      <c r="P688" s="62"/>
      <c r="R688" s="46"/>
      <c r="S688" s="46"/>
    </row>
    <row r="689" spans="7:19" ht="24.95" customHeight="1">
      <c r="G689" s="62"/>
      <c r="I689" s="62"/>
      <c r="O689" s="62"/>
      <c r="P689" s="62"/>
      <c r="R689" s="46"/>
      <c r="S689" s="46"/>
    </row>
    <row r="690" spans="7:19" ht="24.95" customHeight="1">
      <c r="G690" s="62"/>
      <c r="I690" s="62"/>
      <c r="O690" s="62"/>
      <c r="P690" s="62"/>
      <c r="R690" s="46"/>
      <c r="S690" s="46"/>
    </row>
    <row r="691" spans="7:19" ht="24.95" customHeight="1">
      <c r="G691" s="62"/>
      <c r="I691" s="62"/>
      <c r="O691" s="62"/>
      <c r="P691" s="62"/>
      <c r="R691" s="46"/>
      <c r="S691" s="46"/>
    </row>
    <row r="692" spans="7:19" ht="24.95" customHeight="1">
      <c r="G692" s="62"/>
      <c r="I692" s="62"/>
      <c r="O692" s="62"/>
      <c r="P692" s="62"/>
      <c r="R692" s="46"/>
      <c r="S692" s="46"/>
    </row>
    <row r="693" spans="7:19" ht="24.95" customHeight="1">
      <c r="G693" s="62"/>
      <c r="I693" s="62"/>
      <c r="O693" s="62"/>
      <c r="P693" s="62"/>
      <c r="R693" s="46"/>
      <c r="S693" s="46"/>
    </row>
    <row r="694" spans="7:19" ht="24.95" customHeight="1">
      <c r="G694" s="62"/>
      <c r="I694" s="62"/>
      <c r="O694" s="62"/>
      <c r="P694" s="62"/>
      <c r="R694" s="46"/>
      <c r="S694" s="46"/>
    </row>
    <row r="695" spans="7:19" ht="24.95" customHeight="1">
      <c r="G695" s="62"/>
      <c r="I695" s="62"/>
      <c r="O695" s="62"/>
      <c r="P695" s="62"/>
      <c r="R695" s="46"/>
      <c r="S695" s="46"/>
    </row>
    <row r="696" spans="7:19" ht="24.95" customHeight="1">
      <c r="G696" s="62"/>
      <c r="I696" s="62"/>
      <c r="O696" s="62"/>
      <c r="P696" s="62"/>
      <c r="R696" s="46"/>
      <c r="S696" s="46"/>
    </row>
    <row r="697" spans="7:19" ht="24.95" customHeight="1">
      <c r="G697" s="62"/>
      <c r="I697" s="62"/>
      <c r="O697" s="62"/>
      <c r="P697" s="62"/>
      <c r="R697" s="46"/>
      <c r="S697" s="46"/>
    </row>
    <row r="698" spans="7:19" ht="24.95" customHeight="1">
      <c r="G698" s="62"/>
      <c r="I698" s="62"/>
      <c r="O698" s="62"/>
      <c r="P698" s="62"/>
      <c r="R698" s="46"/>
      <c r="S698" s="46"/>
    </row>
    <row r="699" spans="7:19" ht="24.95" customHeight="1">
      <c r="G699" s="62"/>
      <c r="I699" s="62"/>
      <c r="O699" s="62"/>
      <c r="P699" s="62"/>
      <c r="R699" s="46"/>
      <c r="S699" s="46"/>
    </row>
    <row r="700" spans="7:19" ht="24.95" customHeight="1">
      <c r="G700" s="62"/>
      <c r="I700" s="62"/>
      <c r="O700" s="62"/>
      <c r="P700" s="62"/>
      <c r="R700" s="46"/>
      <c r="S700" s="46"/>
    </row>
    <row r="701" spans="7:19" ht="24.95" customHeight="1">
      <c r="G701" s="62"/>
      <c r="I701" s="62"/>
      <c r="O701" s="62"/>
      <c r="P701" s="62"/>
      <c r="R701" s="46"/>
      <c r="S701" s="46"/>
    </row>
    <row r="702" spans="7:19" ht="24.95" customHeight="1">
      <c r="G702" s="62"/>
      <c r="I702" s="62"/>
      <c r="O702" s="62"/>
      <c r="P702" s="62"/>
      <c r="R702" s="46"/>
      <c r="S702" s="46"/>
    </row>
    <row r="703" spans="7:19" ht="24.95" customHeight="1">
      <c r="G703" s="62"/>
      <c r="I703" s="62"/>
      <c r="O703" s="62"/>
      <c r="P703" s="62"/>
      <c r="R703" s="46"/>
      <c r="S703" s="46"/>
    </row>
    <row r="704" spans="7:19" ht="24.95" customHeight="1">
      <c r="G704" s="62"/>
      <c r="I704" s="62"/>
      <c r="O704" s="62"/>
      <c r="P704" s="62"/>
      <c r="R704" s="46"/>
      <c r="S704" s="46"/>
    </row>
    <row r="705" spans="7:19" ht="24.95" customHeight="1">
      <c r="G705" s="62"/>
      <c r="I705" s="62"/>
      <c r="O705" s="62"/>
      <c r="P705" s="62"/>
      <c r="R705" s="46"/>
      <c r="S705" s="46"/>
    </row>
    <row r="706" spans="7:19" ht="24.95" customHeight="1">
      <c r="G706" s="62"/>
      <c r="I706" s="62"/>
      <c r="O706" s="62"/>
      <c r="P706" s="62"/>
      <c r="R706" s="46"/>
      <c r="S706" s="46"/>
    </row>
    <row r="707" spans="7:19" ht="24.95" customHeight="1">
      <c r="G707" s="62"/>
      <c r="I707" s="62"/>
      <c r="O707" s="62"/>
      <c r="P707" s="62"/>
      <c r="R707" s="46"/>
      <c r="S707" s="46"/>
    </row>
    <row r="708" spans="7:19" ht="24.95" customHeight="1">
      <c r="G708" s="62"/>
      <c r="I708" s="62"/>
      <c r="O708" s="62"/>
      <c r="P708" s="62"/>
      <c r="R708" s="46"/>
      <c r="S708" s="46"/>
    </row>
    <row r="709" spans="7:19" ht="24.95" customHeight="1">
      <c r="G709" s="62"/>
      <c r="I709" s="62"/>
      <c r="O709" s="62"/>
      <c r="P709" s="62"/>
      <c r="R709" s="46"/>
      <c r="S709" s="46"/>
    </row>
    <row r="710" spans="7:19" ht="24.95" customHeight="1">
      <c r="G710" s="62"/>
      <c r="I710" s="62"/>
      <c r="O710" s="62"/>
      <c r="P710" s="62"/>
      <c r="R710" s="46"/>
      <c r="S710" s="46"/>
    </row>
    <row r="711" spans="7:19" ht="24.95" customHeight="1">
      <c r="G711" s="62"/>
      <c r="I711" s="62"/>
      <c r="O711" s="62"/>
      <c r="P711" s="62"/>
      <c r="R711" s="46"/>
      <c r="S711" s="46"/>
    </row>
    <row r="712" spans="7:19" ht="24.95" customHeight="1">
      <c r="G712" s="62"/>
      <c r="I712" s="62"/>
      <c r="O712" s="62"/>
      <c r="P712" s="62"/>
      <c r="R712" s="46"/>
      <c r="S712" s="46"/>
    </row>
    <row r="713" spans="7:19" ht="24.95" customHeight="1">
      <c r="G713" s="62"/>
      <c r="I713" s="62"/>
      <c r="O713" s="62"/>
      <c r="P713" s="62"/>
      <c r="R713" s="46"/>
      <c r="S713" s="46"/>
    </row>
    <row r="714" spans="7:19" ht="24.95" customHeight="1">
      <c r="G714" s="62"/>
      <c r="I714" s="62"/>
      <c r="O714" s="62"/>
      <c r="P714" s="62"/>
      <c r="R714" s="46"/>
      <c r="S714" s="46"/>
    </row>
    <row r="715" spans="7:19" ht="24.95" customHeight="1">
      <c r="G715" s="62"/>
      <c r="I715" s="62"/>
      <c r="O715" s="62"/>
      <c r="P715" s="62"/>
      <c r="R715" s="46"/>
      <c r="S715" s="46"/>
    </row>
    <row r="716" spans="7:19" ht="24.95" customHeight="1">
      <c r="G716" s="62"/>
      <c r="I716" s="62"/>
      <c r="O716" s="62"/>
      <c r="P716" s="62"/>
      <c r="R716" s="46"/>
      <c r="S716" s="46"/>
    </row>
    <row r="717" spans="7:19" ht="24.95" customHeight="1">
      <c r="G717" s="62"/>
      <c r="I717" s="62"/>
      <c r="O717" s="62"/>
      <c r="P717" s="62"/>
      <c r="R717" s="46"/>
      <c r="S717" s="46"/>
    </row>
    <row r="718" spans="7:19" ht="24.95" customHeight="1">
      <c r="G718" s="62"/>
      <c r="I718" s="62"/>
      <c r="O718" s="62"/>
      <c r="P718" s="62"/>
      <c r="R718" s="46"/>
      <c r="S718" s="46"/>
    </row>
    <row r="719" spans="7:19" ht="24.95" customHeight="1">
      <c r="G719" s="62"/>
      <c r="I719" s="62"/>
      <c r="O719" s="62"/>
      <c r="P719" s="62"/>
      <c r="R719" s="46"/>
      <c r="S719" s="46"/>
    </row>
    <row r="720" spans="7:19" ht="24.95" customHeight="1">
      <c r="G720" s="62"/>
      <c r="I720" s="62"/>
      <c r="O720" s="62"/>
      <c r="P720" s="62"/>
      <c r="R720" s="46"/>
      <c r="S720" s="46"/>
    </row>
    <row r="721" spans="7:19" ht="24.95" customHeight="1">
      <c r="G721" s="62"/>
      <c r="I721" s="62"/>
      <c r="O721" s="62"/>
      <c r="P721" s="62"/>
      <c r="R721" s="46"/>
      <c r="S721" s="46"/>
    </row>
    <row r="722" spans="7:19" ht="24.95" customHeight="1">
      <c r="G722" s="62"/>
      <c r="I722" s="62"/>
      <c r="O722" s="62"/>
      <c r="P722" s="62"/>
      <c r="R722" s="46"/>
      <c r="S722" s="46"/>
    </row>
    <row r="723" spans="7:19" ht="24.95" customHeight="1">
      <c r="G723" s="62"/>
      <c r="I723" s="62"/>
      <c r="O723" s="62"/>
      <c r="P723" s="62"/>
      <c r="R723" s="46"/>
      <c r="S723" s="46"/>
    </row>
    <row r="724" spans="7:19" ht="24.95" customHeight="1">
      <c r="G724" s="62"/>
      <c r="I724" s="62"/>
      <c r="O724" s="62"/>
      <c r="P724" s="62"/>
      <c r="R724" s="46"/>
      <c r="S724" s="46"/>
    </row>
    <row r="725" spans="7:19" ht="24.95" customHeight="1">
      <c r="G725" s="62"/>
      <c r="I725" s="62"/>
      <c r="O725" s="62"/>
      <c r="P725" s="62"/>
      <c r="R725" s="46"/>
      <c r="S725" s="46"/>
    </row>
    <row r="726" spans="7:19" ht="24.95" customHeight="1">
      <c r="G726" s="62"/>
      <c r="I726" s="62"/>
      <c r="O726" s="62"/>
      <c r="P726" s="62"/>
      <c r="R726" s="46"/>
      <c r="S726" s="46"/>
    </row>
    <row r="727" spans="7:19" ht="24.95" customHeight="1">
      <c r="G727" s="62"/>
      <c r="I727" s="62"/>
      <c r="O727" s="62"/>
      <c r="P727" s="62"/>
      <c r="R727" s="46"/>
      <c r="S727" s="46"/>
    </row>
    <row r="728" spans="7:19" ht="24.95" customHeight="1">
      <c r="G728" s="62"/>
      <c r="I728" s="62"/>
      <c r="O728" s="62"/>
      <c r="P728" s="62"/>
      <c r="R728" s="46"/>
      <c r="S728" s="46"/>
    </row>
    <row r="729" spans="7:19" ht="24.95" customHeight="1">
      <c r="G729" s="62"/>
      <c r="I729" s="62"/>
      <c r="O729" s="62"/>
      <c r="P729" s="62"/>
      <c r="R729" s="46"/>
      <c r="S729" s="46"/>
    </row>
    <row r="730" spans="7:19" ht="24.95" customHeight="1">
      <c r="G730" s="62"/>
      <c r="I730" s="62"/>
      <c r="O730" s="62"/>
      <c r="P730" s="62"/>
      <c r="R730" s="46"/>
      <c r="S730" s="46"/>
    </row>
    <row r="731" spans="7:19" ht="24.95" customHeight="1">
      <c r="G731" s="62"/>
      <c r="I731" s="62"/>
      <c r="O731" s="62"/>
      <c r="P731" s="62"/>
      <c r="R731" s="46"/>
      <c r="S731" s="46"/>
    </row>
    <row r="732" spans="7:19" ht="24.95" customHeight="1">
      <c r="G732" s="62"/>
      <c r="I732" s="62"/>
      <c r="O732" s="62"/>
      <c r="P732" s="62"/>
      <c r="R732" s="46"/>
      <c r="S732" s="46"/>
    </row>
    <row r="733" spans="7:19" ht="24.95" customHeight="1">
      <c r="G733" s="62"/>
      <c r="I733" s="62"/>
      <c r="O733" s="62"/>
      <c r="P733" s="62"/>
      <c r="R733" s="46"/>
      <c r="S733" s="46"/>
    </row>
    <row r="734" spans="7:19" ht="24.95" customHeight="1">
      <c r="G734" s="62"/>
      <c r="I734" s="62"/>
      <c r="O734" s="62"/>
      <c r="P734" s="62"/>
      <c r="R734" s="46"/>
      <c r="S734" s="46"/>
    </row>
    <row r="735" spans="7:19" ht="24.95" customHeight="1">
      <c r="G735" s="62"/>
      <c r="I735" s="62"/>
      <c r="O735" s="62"/>
      <c r="P735" s="62"/>
      <c r="R735" s="46"/>
      <c r="S735" s="46"/>
    </row>
    <row r="736" spans="7:19" ht="24.95" customHeight="1">
      <c r="G736" s="62"/>
      <c r="I736" s="62"/>
      <c r="O736" s="62"/>
      <c r="P736" s="62"/>
      <c r="R736" s="46"/>
      <c r="S736" s="46"/>
    </row>
    <row r="737" spans="7:19" ht="24.95" customHeight="1">
      <c r="G737" s="62"/>
      <c r="I737" s="62"/>
      <c r="O737" s="62"/>
      <c r="P737" s="62"/>
      <c r="R737" s="46"/>
      <c r="S737" s="46"/>
    </row>
    <row r="738" spans="7:19" ht="24.95" customHeight="1">
      <c r="G738" s="62"/>
      <c r="I738" s="62"/>
      <c r="O738" s="62"/>
      <c r="P738" s="62"/>
      <c r="R738" s="46"/>
      <c r="S738" s="46"/>
    </row>
    <row r="739" spans="7:19" ht="24.95" customHeight="1">
      <c r="G739" s="62"/>
      <c r="I739" s="62"/>
      <c r="O739" s="62"/>
      <c r="P739" s="62"/>
      <c r="R739" s="46"/>
      <c r="S739" s="46"/>
    </row>
    <row r="740" spans="7:19" ht="24.95" customHeight="1">
      <c r="G740" s="62"/>
      <c r="I740" s="62"/>
      <c r="O740" s="62"/>
      <c r="P740" s="62"/>
      <c r="R740" s="46"/>
      <c r="S740" s="46"/>
    </row>
    <row r="741" spans="7:19" ht="24.95" customHeight="1">
      <c r="G741" s="62"/>
      <c r="I741" s="62"/>
      <c r="O741" s="62"/>
      <c r="P741" s="62"/>
      <c r="R741" s="46"/>
      <c r="S741" s="46"/>
    </row>
    <row r="742" spans="7:19" ht="24.95" customHeight="1">
      <c r="G742" s="62"/>
      <c r="I742" s="62"/>
      <c r="O742" s="62"/>
      <c r="P742" s="62"/>
      <c r="R742" s="46"/>
      <c r="S742" s="46"/>
    </row>
    <row r="743" spans="7:19" ht="24.95" customHeight="1">
      <c r="G743" s="62"/>
      <c r="I743" s="62"/>
      <c r="O743" s="62"/>
      <c r="P743" s="62"/>
      <c r="R743" s="46"/>
      <c r="S743" s="46"/>
    </row>
    <row r="744" spans="7:19" ht="24.95" customHeight="1">
      <c r="G744" s="62"/>
      <c r="I744" s="62"/>
      <c r="O744" s="62"/>
      <c r="P744" s="62"/>
      <c r="R744" s="46"/>
      <c r="S744" s="46"/>
    </row>
    <row r="745" spans="7:19" ht="24.95" customHeight="1">
      <c r="G745" s="62"/>
      <c r="I745" s="62"/>
      <c r="O745" s="62"/>
      <c r="P745" s="62"/>
      <c r="R745" s="46"/>
      <c r="S745" s="46"/>
    </row>
    <row r="746" spans="7:19" ht="24.95" customHeight="1">
      <c r="G746" s="62"/>
      <c r="I746" s="62"/>
      <c r="O746" s="62"/>
      <c r="P746" s="62"/>
      <c r="R746" s="46"/>
      <c r="S746" s="46"/>
    </row>
    <row r="747" spans="7:19" ht="24.95" customHeight="1">
      <c r="G747" s="62"/>
      <c r="I747" s="62"/>
      <c r="O747" s="62"/>
      <c r="P747" s="62"/>
      <c r="R747" s="46"/>
      <c r="S747" s="46"/>
    </row>
    <row r="748" spans="7:19" ht="24.95" customHeight="1">
      <c r="G748" s="62"/>
      <c r="I748" s="62"/>
      <c r="O748" s="62"/>
      <c r="P748" s="62"/>
      <c r="R748" s="46"/>
      <c r="S748" s="46"/>
    </row>
    <row r="749" spans="7:19" ht="24.95" customHeight="1">
      <c r="G749" s="62"/>
      <c r="I749" s="62"/>
      <c r="O749" s="62"/>
      <c r="P749" s="62"/>
      <c r="R749" s="46"/>
      <c r="S749" s="46"/>
    </row>
    <row r="750" spans="7:19" ht="24.95" customHeight="1">
      <c r="G750" s="62"/>
      <c r="I750" s="62"/>
      <c r="O750" s="62"/>
      <c r="P750" s="62"/>
      <c r="R750" s="46"/>
      <c r="S750" s="46"/>
    </row>
    <row r="751" spans="7:19" ht="24.95" customHeight="1">
      <c r="G751" s="62"/>
      <c r="I751" s="62"/>
      <c r="O751" s="62"/>
      <c r="P751" s="62"/>
      <c r="R751" s="46"/>
      <c r="S751" s="46"/>
    </row>
    <row r="752" spans="7:19" ht="24.95" customHeight="1">
      <c r="G752" s="62"/>
      <c r="I752" s="62"/>
      <c r="O752" s="62"/>
      <c r="P752" s="62"/>
      <c r="R752" s="46"/>
      <c r="S752" s="46"/>
    </row>
    <row r="753" spans="7:19" ht="24.95" customHeight="1">
      <c r="G753" s="62"/>
      <c r="I753" s="62"/>
      <c r="O753" s="62"/>
      <c r="P753" s="62"/>
      <c r="R753" s="46"/>
      <c r="S753" s="46"/>
    </row>
    <row r="754" spans="7:19" ht="24.95" customHeight="1">
      <c r="G754" s="62"/>
      <c r="I754" s="62"/>
      <c r="O754" s="62"/>
      <c r="P754" s="62"/>
      <c r="R754" s="46"/>
      <c r="S754" s="46"/>
    </row>
    <row r="755" spans="7:19" ht="24.95" customHeight="1">
      <c r="G755" s="62"/>
      <c r="I755" s="62"/>
      <c r="O755" s="62"/>
      <c r="P755" s="62"/>
      <c r="R755" s="46"/>
      <c r="S755" s="46"/>
    </row>
    <row r="756" spans="7:19" ht="24.95" customHeight="1">
      <c r="G756" s="62"/>
      <c r="I756" s="62"/>
      <c r="O756" s="62"/>
      <c r="P756" s="62"/>
      <c r="R756" s="46"/>
      <c r="S756" s="46"/>
    </row>
    <row r="757" spans="7:19" ht="24.95" customHeight="1">
      <c r="G757" s="62"/>
      <c r="I757" s="62"/>
      <c r="O757" s="62"/>
      <c r="P757" s="62"/>
      <c r="R757" s="46"/>
      <c r="S757" s="46"/>
    </row>
    <row r="758" spans="7:19" ht="24.95" customHeight="1">
      <c r="G758" s="62"/>
      <c r="I758" s="62"/>
      <c r="O758" s="62"/>
      <c r="P758" s="62"/>
      <c r="R758" s="46"/>
      <c r="S758" s="46"/>
    </row>
    <row r="759" spans="7:19" ht="24.95" customHeight="1">
      <c r="G759" s="62"/>
      <c r="I759" s="62"/>
      <c r="O759" s="62"/>
      <c r="P759" s="62"/>
      <c r="R759" s="46"/>
      <c r="S759" s="46"/>
    </row>
    <row r="760" spans="7:19" ht="24.95" customHeight="1">
      <c r="G760" s="62"/>
      <c r="I760" s="62"/>
      <c r="O760" s="62"/>
      <c r="P760" s="62"/>
      <c r="R760" s="46"/>
      <c r="S760" s="46"/>
    </row>
    <row r="761" spans="7:19" ht="24.95" customHeight="1">
      <c r="G761" s="62"/>
      <c r="I761" s="62"/>
      <c r="O761" s="62"/>
      <c r="P761" s="62"/>
      <c r="R761" s="46"/>
      <c r="S761" s="46"/>
    </row>
    <row r="762" spans="7:19" ht="24.95" customHeight="1">
      <c r="G762" s="62"/>
      <c r="I762" s="62"/>
      <c r="O762" s="62"/>
      <c r="P762" s="62"/>
      <c r="R762" s="46"/>
      <c r="S762" s="46"/>
    </row>
    <row r="763" spans="7:19" ht="24.95" customHeight="1">
      <c r="G763" s="62"/>
      <c r="I763" s="62"/>
      <c r="O763" s="62"/>
      <c r="P763" s="62"/>
      <c r="R763" s="46"/>
      <c r="S763" s="46"/>
    </row>
    <row r="764" spans="7:19" ht="24.95" customHeight="1">
      <c r="G764" s="62"/>
      <c r="I764" s="62"/>
      <c r="O764" s="62"/>
      <c r="P764" s="62"/>
      <c r="R764" s="46"/>
      <c r="S764" s="46"/>
    </row>
    <row r="765" spans="7:19" ht="24.95" customHeight="1">
      <c r="G765" s="62"/>
      <c r="I765" s="62"/>
      <c r="O765" s="62"/>
      <c r="P765" s="62"/>
      <c r="R765" s="46"/>
      <c r="S765" s="46"/>
    </row>
    <row r="766" spans="7:19" ht="24.95" customHeight="1">
      <c r="G766" s="62"/>
      <c r="I766" s="62"/>
      <c r="O766" s="62"/>
      <c r="P766" s="62"/>
      <c r="R766" s="46"/>
      <c r="S766" s="46"/>
    </row>
    <row r="767" spans="7:19" ht="24.95" customHeight="1">
      <c r="G767" s="62"/>
      <c r="I767" s="62"/>
      <c r="O767" s="62"/>
      <c r="P767" s="62"/>
      <c r="R767" s="46"/>
      <c r="S767" s="46"/>
    </row>
    <row r="768" spans="7:19" ht="24.95" customHeight="1">
      <c r="G768" s="62"/>
      <c r="I768" s="62"/>
      <c r="O768" s="62"/>
      <c r="P768" s="62"/>
      <c r="R768" s="46"/>
      <c r="S768" s="46"/>
    </row>
    <row r="769" spans="7:19" ht="24.95" customHeight="1">
      <c r="G769" s="62"/>
      <c r="I769" s="62"/>
      <c r="O769" s="62"/>
      <c r="P769" s="62"/>
      <c r="R769" s="46"/>
      <c r="S769" s="46"/>
    </row>
    <row r="770" spans="7:19" ht="24.95" customHeight="1">
      <c r="G770" s="62"/>
      <c r="I770" s="62"/>
      <c r="O770" s="62"/>
      <c r="P770" s="62"/>
      <c r="R770" s="46"/>
      <c r="S770" s="46"/>
    </row>
    <row r="771" spans="7:19" ht="24.95" customHeight="1">
      <c r="G771" s="62"/>
      <c r="I771" s="62"/>
      <c r="O771" s="62"/>
      <c r="P771" s="62"/>
      <c r="R771" s="46"/>
      <c r="S771" s="46"/>
    </row>
    <row r="772" spans="7:19" ht="24.95" customHeight="1">
      <c r="G772" s="62"/>
      <c r="I772" s="62"/>
      <c r="O772" s="62"/>
      <c r="P772" s="62"/>
      <c r="R772" s="46"/>
      <c r="S772" s="46"/>
    </row>
    <row r="773" spans="7:19" ht="24.95" customHeight="1">
      <c r="G773" s="62"/>
      <c r="I773" s="62"/>
      <c r="O773" s="62"/>
      <c r="P773" s="62"/>
      <c r="R773" s="46"/>
      <c r="S773" s="46"/>
    </row>
    <row r="774" spans="7:19" ht="24.95" customHeight="1">
      <c r="G774" s="62"/>
      <c r="I774" s="62"/>
      <c r="O774" s="62"/>
      <c r="P774" s="62"/>
      <c r="R774" s="46"/>
      <c r="S774" s="46"/>
    </row>
    <row r="775" spans="7:19" ht="24.95" customHeight="1">
      <c r="G775" s="62"/>
      <c r="I775" s="62"/>
      <c r="O775" s="62"/>
      <c r="P775" s="62"/>
      <c r="R775" s="46"/>
      <c r="S775" s="46"/>
    </row>
    <row r="776" spans="7:19" ht="24.95" customHeight="1">
      <c r="G776" s="62"/>
      <c r="I776" s="62"/>
      <c r="O776" s="62"/>
      <c r="P776" s="62"/>
      <c r="R776" s="46"/>
      <c r="S776" s="46"/>
    </row>
    <row r="777" spans="7:19" ht="24.95" customHeight="1">
      <c r="G777" s="62"/>
      <c r="I777" s="62"/>
      <c r="O777" s="62"/>
      <c r="P777" s="62"/>
      <c r="R777" s="46"/>
      <c r="S777" s="46"/>
    </row>
    <row r="778" spans="7:19" ht="24.95" customHeight="1">
      <c r="G778" s="62"/>
      <c r="I778" s="62"/>
      <c r="O778" s="62"/>
      <c r="P778" s="62"/>
      <c r="R778" s="46"/>
      <c r="S778" s="46"/>
    </row>
    <row r="779" spans="7:19" ht="24.95" customHeight="1">
      <c r="G779" s="62"/>
      <c r="I779" s="62"/>
      <c r="O779" s="62"/>
      <c r="P779" s="62"/>
      <c r="R779" s="46"/>
      <c r="S779" s="46"/>
    </row>
    <row r="780" spans="7:19" ht="24.95" customHeight="1">
      <c r="G780" s="62"/>
      <c r="I780" s="62"/>
      <c r="O780" s="62"/>
      <c r="P780" s="62"/>
      <c r="R780" s="46"/>
      <c r="S780" s="46"/>
    </row>
    <row r="781" spans="7:19" ht="24.95" customHeight="1">
      <c r="G781" s="62"/>
      <c r="I781" s="62"/>
      <c r="O781" s="62"/>
      <c r="P781" s="62"/>
      <c r="R781" s="46"/>
      <c r="S781" s="46"/>
    </row>
    <row r="782" spans="7:19" ht="24.95" customHeight="1">
      <c r="G782" s="62"/>
      <c r="I782" s="62"/>
      <c r="O782" s="62"/>
      <c r="P782" s="62"/>
      <c r="R782" s="46"/>
      <c r="S782" s="46"/>
    </row>
    <row r="783" spans="7:19" ht="24.95" customHeight="1">
      <c r="G783" s="62"/>
      <c r="I783" s="62"/>
      <c r="O783" s="62"/>
      <c r="P783" s="62"/>
      <c r="R783" s="46"/>
      <c r="S783" s="46"/>
    </row>
    <row r="784" spans="7:19" ht="24.95" customHeight="1">
      <c r="G784" s="62"/>
      <c r="I784" s="62"/>
      <c r="O784" s="62"/>
      <c r="P784" s="62"/>
      <c r="R784" s="46"/>
      <c r="S784" s="46"/>
    </row>
    <row r="785" spans="7:19" ht="24.95" customHeight="1">
      <c r="G785" s="62"/>
      <c r="I785" s="62"/>
      <c r="O785" s="62"/>
      <c r="P785" s="62"/>
      <c r="R785" s="46"/>
      <c r="S785" s="46"/>
    </row>
    <row r="786" spans="7:19" ht="24.95" customHeight="1">
      <c r="G786" s="62"/>
      <c r="I786" s="62"/>
      <c r="O786" s="62"/>
      <c r="P786" s="62"/>
      <c r="R786" s="46"/>
      <c r="S786" s="46"/>
    </row>
    <row r="787" spans="7:19" ht="24.95" customHeight="1">
      <c r="G787" s="62"/>
      <c r="I787" s="62"/>
      <c r="O787" s="62"/>
      <c r="P787" s="62"/>
      <c r="R787" s="46"/>
      <c r="S787" s="46"/>
    </row>
    <row r="788" spans="7:19" ht="24.95" customHeight="1">
      <c r="G788" s="62"/>
      <c r="I788" s="62"/>
      <c r="O788" s="62"/>
      <c r="P788" s="62"/>
      <c r="R788" s="46"/>
      <c r="S788" s="46"/>
    </row>
    <row r="789" spans="7:19" ht="24.95" customHeight="1">
      <c r="G789" s="62"/>
      <c r="I789" s="62"/>
      <c r="O789" s="62"/>
      <c r="P789" s="62"/>
      <c r="R789" s="46"/>
      <c r="S789" s="46"/>
    </row>
    <row r="790" spans="7:19" ht="24.95" customHeight="1">
      <c r="G790" s="62"/>
      <c r="I790" s="62"/>
      <c r="O790" s="62"/>
      <c r="P790" s="62"/>
      <c r="R790" s="46"/>
      <c r="S790" s="46"/>
    </row>
    <row r="791" spans="7:19" ht="24.95" customHeight="1">
      <c r="G791" s="62"/>
      <c r="I791" s="62"/>
      <c r="O791" s="62"/>
      <c r="P791" s="62"/>
      <c r="R791" s="46"/>
      <c r="S791" s="46"/>
    </row>
    <row r="792" spans="7:19" ht="24.95" customHeight="1">
      <c r="G792" s="62"/>
      <c r="I792" s="62"/>
      <c r="O792" s="62"/>
      <c r="P792" s="62"/>
      <c r="R792" s="46"/>
      <c r="S792" s="46"/>
    </row>
    <row r="793" spans="7:19" ht="24.95" customHeight="1">
      <c r="G793" s="62"/>
      <c r="I793" s="62"/>
      <c r="O793" s="62"/>
      <c r="P793" s="62"/>
      <c r="R793" s="46"/>
      <c r="S793" s="46"/>
    </row>
    <row r="794" spans="7:19" ht="24.95" customHeight="1">
      <c r="G794" s="62"/>
      <c r="I794" s="62"/>
      <c r="O794" s="62"/>
      <c r="P794" s="62"/>
      <c r="R794" s="46"/>
      <c r="S794" s="46"/>
    </row>
    <row r="795" spans="7:19" ht="24.95" customHeight="1">
      <c r="G795" s="62"/>
      <c r="I795" s="62"/>
      <c r="O795" s="62"/>
      <c r="P795" s="62"/>
      <c r="R795" s="46"/>
      <c r="S795" s="46"/>
    </row>
    <row r="796" spans="7:19" ht="24.95" customHeight="1">
      <c r="G796" s="62"/>
      <c r="I796" s="62"/>
      <c r="O796" s="62"/>
      <c r="P796" s="62"/>
      <c r="R796" s="46"/>
      <c r="S796" s="46"/>
    </row>
    <row r="797" spans="7:19" ht="24.95" customHeight="1">
      <c r="G797" s="62"/>
      <c r="I797" s="62"/>
      <c r="O797" s="62"/>
      <c r="P797" s="62"/>
      <c r="R797" s="46"/>
      <c r="S797" s="46"/>
    </row>
    <row r="798" spans="7:19" ht="24.95" customHeight="1">
      <c r="G798" s="62"/>
      <c r="I798" s="62"/>
      <c r="O798" s="62"/>
      <c r="P798" s="62"/>
      <c r="R798" s="46"/>
      <c r="S798" s="46"/>
    </row>
    <row r="799" spans="7:19" ht="24.95" customHeight="1">
      <c r="G799" s="62"/>
      <c r="I799" s="62"/>
      <c r="O799" s="62"/>
      <c r="P799" s="62"/>
      <c r="R799" s="46"/>
      <c r="S799" s="46"/>
    </row>
    <row r="800" spans="7:19" ht="24.95" customHeight="1">
      <c r="G800" s="62"/>
      <c r="I800" s="62"/>
      <c r="O800" s="62"/>
      <c r="P800" s="62"/>
      <c r="R800" s="46"/>
      <c r="S800" s="46"/>
    </row>
    <row r="801" spans="7:19" ht="24.95" customHeight="1">
      <c r="G801" s="62"/>
      <c r="I801" s="62"/>
      <c r="O801" s="62"/>
      <c r="P801" s="62"/>
      <c r="R801" s="46"/>
      <c r="S801" s="46"/>
    </row>
    <row r="802" spans="7:19" ht="24.95" customHeight="1">
      <c r="G802" s="62"/>
      <c r="I802" s="62"/>
      <c r="O802" s="62"/>
      <c r="P802" s="62"/>
      <c r="R802" s="46"/>
      <c r="S802" s="46"/>
    </row>
    <row r="803" spans="7:19" ht="24.95" customHeight="1">
      <c r="G803" s="62"/>
      <c r="I803" s="62"/>
      <c r="O803" s="62"/>
      <c r="P803" s="62"/>
      <c r="R803" s="46"/>
      <c r="S803" s="46"/>
    </row>
    <row r="804" spans="7:19" ht="24.95" customHeight="1">
      <c r="G804" s="62"/>
      <c r="I804" s="62"/>
      <c r="O804" s="62"/>
      <c r="P804" s="62"/>
      <c r="R804" s="46"/>
      <c r="S804" s="46"/>
    </row>
    <row r="805" spans="7:19" ht="24.95" customHeight="1">
      <c r="G805" s="62"/>
      <c r="I805" s="62"/>
      <c r="O805" s="62"/>
      <c r="P805" s="62"/>
      <c r="R805" s="46"/>
      <c r="S805" s="46"/>
    </row>
    <row r="806" spans="7:19" ht="24.95" customHeight="1">
      <c r="G806" s="62"/>
      <c r="I806" s="62"/>
      <c r="O806" s="62"/>
      <c r="P806" s="62"/>
      <c r="R806" s="46"/>
      <c r="S806" s="46"/>
    </row>
    <row r="807" spans="7:19" ht="24.95" customHeight="1">
      <c r="G807" s="62"/>
      <c r="I807" s="62"/>
      <c r="O807" s="62"/>
      <c r="P807" s="62"/>
      <c r="R807" s="46"/>
      <c r="S807" s="46"/>
    </row>
    <row r="808" spans="7:19" ht="24.95" customHeight="1">
      <c r="G808" s="62"/>
      <c r="I808" s="62"/>
      <c r="O808" s="62"/>
      <c r="P808" s="62"/>
      <c r="R808" s="46"/>
      <c r="S808" s="46"/>
    </row>
    <row r="809" spans="7:19" ht="24.95" customHeight="1">
      <c r="G809" s="62"/>
      <c r="I809" s="62"/>
      <c r="O809" s="62"/>
      <c r="P809" s="62"/>
      <c r="R809" s="46"/>
      <c r="S809" s="46"/>
    </row>
    <row r="810" spans="7:19" ht="24.95" customHeight="1">
      <c r="G810" s="62"/>
      <c r="I810" s="62"/>
      <c r="O810" s="62"/>
      <c r="P810" s="62"/>
      <c r="R810" s="46"/>
      <c r="S810" s="46"/>
    </row>
    <row r="811" spans="7:19" ht="24.95" customHeight="1">
      <c r="G811" s="62"/>
      <c r="I811" s="62"/>
      <c r="O811" s="62"/>
      <c r="P811" s="62"/>
      <c r="R811" s="46"/>
      <c r="S811" s="46"/>
    </row>
    <row r="812" spans="7:19" ht="24.95" customHeight="1">
      <c r="G812" s="62"/>
      <c r="I812" s="62"/>
      <c r="O812" s="62"/>
      <c r="P812" s="62"/>
      <c r="R812" s="46"/>
      <c r="S812" s="46"/>
    </row>
    <row r="813" spans="7:19" ht="24.95" customHeight="1">
      <c r="G813" s="62"/>
      <c r="I813" s="62"/>
      <c r="O813" s="62"/>
      <c r="P813" s="62"/>
      <c r="R813" s="46"/>
      <c r="S813" s="46"/>
    </row>
    <row r="814" spans="7:19" ht="24.95" customHeight="1">
      <c r="G814" s="62"/>
      <c r="I814" s="62"/>
      <c r="O814" s="62"/>
      <c r="P814" s="62"/>
      <c r="R814" s="46"/>
      <c r="S814" s="46"/>
    </row>
    <row r="815" spans="7:19" ht="24.95" customHeight="1">
      <c r="G815" s="62"/>
      <c r="I815" s="62"/>
      <c r="O815" s="62"/>
      <c r="P815" s="62"/>
      <c r="R815" s="46"/>
      <c r="S815" s="46"/>
    </row>
    <row r="816" spans="7:19" ht="24.95" customHeight="1">
      <c r="G816" s="62"/>
      <c r="I816" s="62"/>
      <c r="O816" s="62"/>
      <c r="P816" s="62"/>
      <c r="R816" s="46"/>
      <c r="S816" s="46"/>
    </row>
    <row r="817" spans="7:19" ht="24.95" customHeight="1">
      <c r="G817" s="62"/>
      <c r="I817" s="62"/>
      <c r="O817" s="62"/>
      <c r="P817" s="62"/>
      <c r="R817" s="46"/>
      <c r="S817" s="46"/>
    </row>
    <row r="818" spans="7:19" ht="24.95" customHeight="1">
      <c r="G818" s="62"/>
      <c r="I818" s="62"/>
      <c r="O818" s="62"/>
      <c r="P818" s="62"/>
      <c r="R818" s="46"/>
      <c r="S818" s="46"/>
    </row>
    <row r="819" spans="7:19" ht="24.95" customHeight="1">
      <c r="G819" s="62"/>
      <c r="I819" s="62"/>
      <c r="O819" s="62"/>
      <c r="P819" s="62"/>
      <c r="R819" s="46"/>
      <c r="S819" s="46"/>
    </row>
    <row r="820" spans="7:19" ht="24.95" customHeight="1">
      <c r="G820" s="62"/>
      <c r="I820" s="62"/>
      <c r="O820" s="62"/>
      <c r="P820" s="62"/>
      <c r="R820" s="46"/>
      <c r="S820" s="46"/>
    </row>
    <row r="821" spans="7:19" ht="24.95" customHeight="1">
      <c r="G821" s="62"/>
      <c r="I821" s="62"/>
      <c r="O821" s="62"/>
      <c r="P821" s="62"/>
      <c r="R821" s="46"/>
      <c r="S821" s="46"/>
    </row>
    <row r="822" spans="7:19" ht="24.95" customHeight="1">
      <c r="G822" s="62"/>
      <c r="I822" s="62"/>
      <c r="O822" s="62"/>
      <c r="P822" s="62"/>
      <c r="R822" s="46"/>
      <c r="S822" s="46"/>
    </row>
    <row r="823" spans="7:19" ht="24.95" customHeight="1">
      <c r="G823" s="62"/>
      <c r="I823" s="62"/>
      <c r="O823" s="62"/>
      <c r="P823" s="62"/>
      <c r="R823" s="46"/>
      <c r="S823" s="46"/>
    </row>
    <row r="824" spans="7:19" ht="24.95" customHeight="1">
      <c r="G824" s="62"/>
      <c r="I824" s="62"/>
      <c r="O824" s="62"/>
      <c r="P824" s="62"/>
      <c r="R824" s="46"/>
      <c r="S824" s="46"/>
    </row>
    <row r="825" spans="7:19" ht="24.95" customHeight="1">
      <c r="G825" s="62"/>
      <c r="I825" s="62"/>
      <c r="O825" s="62"/>
      <c r="P825" s="62"/>
      <c r="R825" s="46"/>
      <c r="S825" s="46"/>
    </row>
    <row r="826" spans="7:19" ht="24.95" customHeight="1">
      <c r="G826" s="62"/>
      <c r="I826" s="62"/>
      <c r="O826" s="62"/>
      <c r="P826" s="62"/>
      <c r="R826" s="46"/>
      <c r="S826" s="46"/>
    </row>
    <row r="827" spans="7:19" ht="24.95" customHeight="1">
      <c r="G827" s="62"/>
      <c r="I827" s="62"/>
      <c r="O827" s="62"/>
      <c r="P827" s="62"/>
      <c r="R827" s="46"/>
      <c r="S827" s="46"/>
    </row>
    <row r="828" spans="7:19" ht="24.95" customHeight="1">
      <c r="G828" s="62"/>
      <c r="I828" s="62"/>
      <c r="O828" s="62"/>
      <c r="P828" s="62"/>
      <c r="R828" s="46"/>
      <c r="S828" s="46"/>
    </row>
    <row r="829" spans="7:19" ht="24.95" customHeight="1">
      <c r="G829" s="62"/>
      <c r="I829" s="62"/>
      <c r="O829" s="62"/>
      <c r="P829" s="62"/>
      <c r="R829" s="46"/>
      <c r="S829" s="46"/>
    </row>
    <row r="830" spans="7:19" ht="24.95" customHeight="1">
      <c r="G830" s="62"/>
      <c r="I830" s="62"/>
      <c r="O830" s="62"/>
      <c r="P830" s="62"/>
      <c r="R830" s="46"/>
      <c r="S830" s="46"/>
    </row>
    <row r="831" spans="7:19" ht="24.95" customHeight="1">
      <c r="G831" s="62"/>
      <c r="I831" s="62"/>
      <c r="O831" s="62"/>
      <c r="P831" s="62"/>
      <c r="R831" s="46"/>
      <c r="S831" s="46"/>
    </row>
    <row r="832" spans="7:19" ht="24.95" customHeight="1">
      <c r="G832" s="62"/>
      <c r="I832" s="62"/>
      <c r="O832" s="62"/>
      <c r="P832" s="62"/>
      <c r="R832" s="46"/>
      <c r="S832" s="46"/>
    </row>
    <row r="833" spans="7:19" ht="24.95" customHeight="1">
      <c r="G833" s="62"/>
      <c r="I833" s="62"/>
      <c r="O833" s="62"/>
      <c r="P833" s="62"/>
      <c r="R833" s="46"/>
      <c r="S833" s="46"/>
    </row>
    <row r="834" spans="7:19" ht="24.95" customHeight="1">
      <c r="G834" s="62"/>
      <c r="I834" s="62"/>
      <c r="O834" s="62"/>
      <c r="P834" s="62"/>
      <c r="R834" s="46"/>
      <c r="S834" s="46"/>
    </row>
    <row r="835" spans="7:19" ht="24.95" customHeight="1">
      <c r="G835" s="62"/>
      <c r="I835" s="62"/>
      <c r="O835" s="62"/>
      <c r="P835" s="62"/>
      <c r="R835" s="46"/>
      <c r="S835" s="46"/>
    </row>
    <row r="836" spans="7:19" ht="24.95" customHeight="1">
      <c r="G836" s="62"/>
      <c r="I836" s="62"/>
      <c r="O836" s="62"/>
      <c r="P836" s="62"/>
      <c r="R836" s="46"/>
      <c r="S836" s="46"/>
    </row>
    <row r="837" spans="7:19" ht="24.95" customHeight="1">
      <c r="G837" s="62"/>
      <c r="I837" s="62"/>
      <c r="O837" s="62"/>
      <c r="P837" s="62"/>
      <c r="R837" s="46"/>
      <c r="S837" s="46"/>
    </row>
    <row r="838" spans="7:19" ht="24.95" customHeight="1">
      <c r="G838" s="62"/>
      <c r="I838" s="62"/>
      <c r="O838" s="62"/>
      <c r="P838" s="62"/>
      <c r="R838" s="46"/>
      <c r="S838" s="46"/>
    </row>
    <row r="839" spans="7:19" ht="24.95" customHeight="1">
      <c r="G839" s="62"/>
      <c r="I839" s="62"/>
      <c r="O839" s="62"/>
      <c r="P839" s="62"/>
      <c r="R839" s="46"/>
      <c r="S839" s="46"/>
    </row>
    <row r="840" spans="7:19" ht="24.95" customHeight="1">
      <c r="G840" s="62"/>
      <c r="I840" s="62"/>
      <c r="O840" s="62"/>
      <c r="P840" s="62"/>
      <c r="R840" s="46"/>
      <c r="S840" s="46"/>
    </row>
    <row r="841" spans="7:19" ht="24.95" customHeight="1">
      <c r="G841" s="62"/>
      <c r="I841" s="62"/>
      <c r="O841" s="62"/>
      <c r="P841" s="62"/>
      <c r="R841" s="46"/>
      <c r="S841" s="46"/>
    </row>
    <row r="842" spans="7:19" ht="24.95" customHeight="1">
      <c r="G842" s="62"/>
      <c r="I842" s="62"/>
      <c r="O842" s="62"/>
      <c r="P842" s="62"/>
      <c r="R842" s="46"/>
      <c r="S842" s="46"/>
    </row>
    <row r="843" spans="7:19" ht="24.95" customHeight="1">
      <c r="G843" s="62"/>
      <c r="I843" s="62"/>
      <c r="O843" s="62"/>
      <c r="P843" s="62"/>
      <c r="R843" s="46"/>
      <c r="S843" s="46"/>
    </row>
    <row r="844" spans="7:19" ht="24.95" customHeight="1">
      <c r="G844" s="62"/>
      <c r="I844" s="62"/>
      <c r="O844" s="62"/>
      <c r="P844" s="62"/>
      <c r="R844" s="46"/>
      <c r="S844" s="46"/>
    </row>
    <row r="845" spans="7:19" ht="24.95" customHeight="1">
      <c r="G845" s="62"/>
      <c r="I845" s="62"/>
      <c r="O845" s="62"/>
      <c r="P845" s="62"/>
      <c r="R845" s="46"/>
      <c r="S845" s="46"/>
    </row>
    <row r="846" spans="7:19" ht="24.95" customHeight="1">
      <c r="G846" s="62"/>
      <c r="I846" s="62"/>
      <c r="O846" s="62"/>
      <c r="P846" s="62"/>
      <c r="R846" s="46"/>
      <c r="S846" s="46"/>
    </row>
    <row r="847" spans="7:19" ht="24.95" customHeight="1">
      <c r="G847" s="62"/>
      <c r="I847" s="62"/>
      <c r="O847" s="62"/>
      <c r="P847" s="62"/>
      <c r="R847" s="46"/>
      <c r="S847" s="46"/>
    </row>
    <row r="848" spans="7:19" ht="24.95" customHeight="1">
      <c r="G848" s="62"/>
      <c r="I848" s="62"/>
      <c r="O848" s="62"/>
      <c r="P848" s="62"/>
      <c r="R848" s="46"/>
      <c r="S848" s="46"/>
    </row>
    <row r="849" spans="7:19" ht="24.95" customHeight="1">
      <c r="G849" s="62"/>
      <c r="I849" s="62"/>
      <c r="O849" s="62"/>
      <c r="P849" s="62"/>
      <c r="R849" s="46"/>
      <c r="S849" s="46"/>
    </row>
    <row r="850" spans="7:19" ht="24.95" customHeight="1">
      <c r="G850" s="62"/>
      <c r="I850" s="62"/>
      <c r="O850" s="62"/>
      <c r="P850" s="62"/>
      <c r="R850" s="46"/>
      <c r="S850" s="46"/>
    </row>
    <row r="851" spans="7:19" ht="24.95" customHeight="1">
      <c r="G851" s="62"/>
      <c r="I851" s="62"/>
      <c r="O851" s="62"/>
      <c r="P851" s="62"/>
      <c r="R851" s="46"/>
      <c r="S851" s="46"/>
    </row>
    <row r="852" spans="7:19" ht="24.95" customHeight="1">
      <c r="G852" s="62"/>
      <c r="I852" s="62"/>
      <c r="O852" s="62"/>
      <c r="P852" s="62"/>
      <c r="R852" s="46"/>
      <c r="S852" s="46"/>
    </row>
    <row r="853" spans="7:19" ht="24.95" customHeight="1">
      <c r="G853" s="62"/>
      <c r="I853" s="62"/>
      <c r="O853" s="62"/>
      <c r="P853" s="62"/>
      <c r="R853" s="46"/>
      <c r="S853" s="46"/>
    </row>
    <row r="854" spans="7:19" ht="24.95" customHeight="1">
      <c r="G854" s="62"/>
      <c r="I854" s="62"/>
      <c r="O854" s="62"/>
      <c r="P854" s="62"/>
      <c r="R854" s="46"/>
      <c r="S854" s="46"/>
    </row>
    <row r="855" spans="7:19" ht="24.95" customHeight="1">
      <c r="G855" s="62"/>
      <c r="I855" s="62"/>
      <c r="O855" s="62"/>
      <c r="P855" s="62"/>
      <c r="R855" s="46"/>
      <c r="S855" s="46"/>
    </row>
    <row r="856" spans="7:19" ht="24.95" customHeight="1">
      <c r="G856" s="62"/>
      <c r="I856" s="62"/>
      <c r="O856" s="62"/>
      <c r="P856" s="62"/>
      <c r="R856" s="46"/>
      <c r="S856" s="46"/>
    </row>
    <row r="857" spans="7:19" ht="24.95" customHeight="1">
      <c r="G857" s="62"/>
      <c r="I857" s="62"/>
      <c r="O857" s="62"/>
      <c r="P857" s="62"/>
      <c r="R857" s="46"/>
      <c r="S857" s="46"/>
    </row>
    <row r="858" spans="7:19" ht="24.95" customHeight="1">
      <c r="G858" s="62"/>
      <c r="I858" s="62"/>
      <c r="O858" s="62"/>
      <c r="P858" s="62"/>
      <c r="R858" s="46"/>
      <c r="S858" s="46"/>
    </row>
    <row r="859" spans="7:19" ht="24.95" customHeight="1">
      <c r="G859" s="62"/>
      <c r="I859" s="62"/>
      <c r="O859" s="62"/>
      <c r="P859" s="62"/>
      <c r="R859" s="46"/>
      <c r="S859" s="46"/>
    </row>
    <row r="860" spans="7:19" ht="24.95" customHeight="1">
      <c r="G860" s="62"/>
      <c r="I860" s="62"/>
      <c r="O860" s="62"/>
      <c r="P860" s="62"/>
      <c r="R860" s="46"/>
      <c r="S860" s="46"/>
    </row>
    <row r="861" spans="7:19" ht="24.95" customHeight="1">
      <c r="G861" s="62"/>
      <c r="I861" s="62"/>
      <c r="O861" s="62"/>
      <c r="P861" s="62"/>
      <c r="R861" s="46"/>
      <c r="S861" s="46"/>
    </row>
    <row r="862" spans="7:19" ht="24.95" customHeight="1">
      <c r="G862" s="62"/>
      <c r="I862" s="62"/>
      <c r="O862" s="62"/>
      <c r="P862" s="62"/>
      <c r="R862" s="46"/>
      <c r="S862" s="46"/>
    </row>
    <row r="863" spans="7:19" ht="24.95" customHeight="1">
      <c r="G863" s="62"/>
      <c r="I863" s="62"/>
      <c r="O863" s="62"/>
      <c r="P863" s="62"/>
      <c r="R863" s="46"/>
      <c r="S863" s="46"/>
    </row>
    <row r="864" spans="7:19" ht="24.95" customHeight="1">
      <c r="G864" s="62"/>
      <c r="I864" s="62"/>
      <c r="O864" s="62"/>
      <c r="P864" s="62"/>
      <c r="R864" s="46"/>
      <c r="S864" s="46"/>
    </row>
    <row r="865" spans="7:19" ht="24.95" customHeight="1">
      <c r="G865" s="62"/>
      <c r="I865" s="62"/>
      <c r="O865" s="62"/>
      <c r="P865" s="62"/>
      <c r="R865" s="46"/>
      <c r="S865" s="46"/>
    </row>
    <row r="866" spans="7:19" ht="24.95" customHeight="1">
      <c r="G866" s="62"/>
      <c r="I866" s="62"/>
      <c r="O866" s="62"/>
      <c r="P866" s="62"/>
      <c r="R866" s="46"/>
      <c r="S866" s="46"/>
    </row>
    <row r="867" spans="7:19" ht="24.95" customHeight="1">
      <c r="G867" s="62"/>
      <c r="I867" s="62"/>
      <c r="O867" s="62"/>
      <c r="P867" s="62"/>
      <c r="R867" s="46"/>
      <c r="S867" s="46"/>
    </row>
    <row r="868" spans="7:19" ht="24.95" customHeight="1">
      <c r="G868" s="62"/>
      <c r="I868" s="62"/>
      <c r="O868" s="62"/>
      <c r="P868" s="62"/>
      <c r="R868" s="46"/>
      <c r="S868" s="46"/>
    </row>
    <row r="869" spans="7:19" ht="24.95" customHeight="1">
      <c r="G869" s="62"/>
      <c r="I869" s="62"/>
      <c r="O869" s="62"/>
      <c r="P869" s="62"/>
      <c r="R869" s="46"/>
      <c r="S869" s="46"/>
    </row>
    <row r="870" spans="7:19" ht="24.95" customHeight="1">
      <c r="G870" s="62"/>
      <c r="I870" s="62"/>
      <c r="O870" s="62"/>
      <c r="P870" s="62"/>
      <c r="R870" s="46"/>
      <c r="S870" s="46"/>
    </row>
    <row r="871" spans="7:19" ht="24.95" customHeight="1">
      <c r="G871" s="62"/>
      <c r="I871" s="62"/>
      <c r="O871" s="62"/>
      <c r="P871" s="62"/>
      <c r="R871" s="46"/>
      <c r="S871" s="46"/>
    </row>
    <row r="872" spans="7:19" ht="24.95" customHeight="1">
      <c r="G872" s="62"/>
      <c r="I872" s="62"/>
      <c r="O872" s="62"/>
      <c r="P872" s="62"/>
      <c r="R872" s="46"/>
      <c r="S872" s="46"/>
    </row>
    <row r="873" spans="7:19" ht="24.95" customHeight="1">
      <c r="G873" s="62"/>
      <c r="I873" s="62"/>
      <c r="O873" s="62"/>
      <c r="P873" s="62"/>
      <c r="R873" s="46"/>
      <c r="S873" s="46"/>
    </row>
    <row r="874" spans="7:19" ht="24.95" customHeight="1">
      <c r="G874" s="62"/>
      <c r="I874" s="62"/>
      <c r="O874" s="62"/>
      <c r="P874" s="62"/>
      <c r="R874" s="46"/>
      <c r="S874" s="46"/>
    </row>
    <row r="875" spans="7:19" ht="24.95" customHeight="1">
      <c r="G875" s="62"/>
      <c r="I875" s="62"/>
      <c r="O875" s="62"/>
      <c r="P875" s="62"/>
      <c r="R875" s="46"/>
      <c r="S875" s="46"/>
    </row>
    <row r="876" spans="7:19" ht="24.95" customHeight="1">
      <c r="G876" s="62"/>
      <c r="I876" s="62"/>
      <c r="O876" s="62"/>
      <c r="P876" s="62"/>
      <c r="R876" s="46"/>
      <c r="S876" s="46"/>
    </row>
    <row r="877" spans="7:19" ht="24.95" customHeight="1">
      <c r="G877" s="62"/>
      <c r="I877" s="62"/>
      <c r="O877" s="62"/>
      <c r="P877" s="62"/>
      <c r="R877" s="46"/>
      <c r="S877" s="46"/>
    </row>
    <row r="878" spans="7:19" ht="24.95" customHeight="1">
      <c r="G878" s="62"/>
      <c r="I878" s="62"/>
      <c r="O878" s="62"/>
      <c r="P878" s="62"/>
      <c r="R878" s="46"/>
      <c r="S878" s="46"/>
    </row>
    <row r="879" spans="7:19" ht="24.95" customHeight="1">
      <c r="G879" s="62"/>
      <c r="I879" s="62"/>
      <c r="O879" s="62"/>
      <c r="P879" s="62"/>
      <c r="R879" s="46"/>
      <c r="S879" s="46"/>
    </row>
    <row r="880" spans="7:19" ht="24.95" customHeight="1">
      <c r="G880" s="62"/>
      <c r="I880" s="62"/>
      <c r="O880" s="62"/>
      <c r="P880" s="62"/>
      <c r="R880" s="46"/>
      <c r="S880" s="46"/>
    </row>
    <row r="881" spans="7:19" ht="24.95" customHeight="1">
      <c r="G881" s="62"/>
      <c r="I881" s="62"/>
      <c r="O881" s="62"/>
      <c r="P881" s="62"/>
      <c r="R881" s="46"/>
      <c r="S881" s="46"/>
    </row>
    <row r="882" spans="7:19" ht="24.95" customHeight="1">
      <c r="G882" s="62"/>
      <c r="I882" s="62"/>
      <c r="O882" s="62"/>
      <c r="P882" s="62"/>
      <c r="R882" s="46"/>
      <c r="S882" s="46"/>
    </row>
    <row r="883" spans="7:19" ht="24.95" customHeight="1">
      <c r="G883" s="62"/>
      <c r="I883" s="62"/>
      <c r="O883" s="62"/>
      <c r="P883" s="62"/>
      <c r="R883" s="46"/>
      <c r="S883" s="46"/>
    </row>
    <row r="884" spans="7:19" ht="24.95" customHeight="1">
      <c r="G884" s="62"/>
      <c r="I884" s="62"/>
      <c r="O884" s="62"/>
      <c r="P884" s="62"/>
      <c r="R884" s="46"/>
      <c r="S884" s="46"/>
    </row>
    <row r="885" spans="7:19" ht="24.95" customHeight="1">
      <c r="G885" s="62"/>
      <c r="I885" s="62"/>
      <c r="O885" s="62"/>
      <c r="P885" s="62"/>
      <c r="R885" s="46"/>
      <c r="S885" s="46"/>
    </row>
    <row r="886" spans="7:19" ht="24.95" customHeight="1">
      <c r="G886" s="62"/>
      <c r="I886" s="62"/>
      <c r="O886" s="62"/>
      <c r="P886" s="62"/>
      <c r="R886" s="46"/>
      <c r="S886" s="46"/>
    </row>
    <row r="887" spans="7:19" ht="24.95" customHeight="1">
      <c r="G887" s="62"/>
      <c r="I887" s="62"/>
      <c r="O887" s="62"/>
      <c r="P887" s="62"/>
      <c r="R887" s="46"/>
      <c r="S887" s="46"/>
    </row>
    <row r="888" spans="7:19" ht="24.95" customHeight="1">
      <c r="G888" s="62"/>
      <c r="I888" s="62"/>
      <c r="O888" s="62"/>
      <c r="P888" s="62"/>
      <c r="R888" s="46"/>
      <c r="S888" s="46"/>
    </row>
    <row r="889" spans="7:19" ht="24.95" customHeight="1">
      <c r="G889" s="62"/>
      <c r="I889" s="62"/>
      <c r="O889" s="62"/>
      <c r="P889" s="62"/>
      <c r="R889" s="46"/>
      <c r="S889" s="46"/>
    </row>
    <row r="890" spans="7:19" ht="24.95" customHeight="1">
      <c r="G890" s="62"/>
      <c r="I890" s="62"/>
      <c r="O890" s="62"/>
      <c r="P890" s="62"/>
      <c r="R890" s="46"/>
      <c r="S890" s="46"/>
    </row>
    <row r="891" spans="7:19" ht="24.95" customHeight="1">
      <c r="G891" s="62"/>
      <c r="I891" s="62"/>
      <c r="O891" s="62"/>
      <c r="P891" s="62"/>
      <c r="R891" s="46"/>
      <c r="S891" s="46"/>
    </row>
    <row r="892" spans="7:19" ht="24.95" customHeight="1">
      <c r="G892" s="62"/>
      <c r="I892" s="62"/>
      <c r="O892" s="62"/>
      <c r="P892" s="62"/>
      <c r="R892" s="46"/>
      <c r="S892" s="46"/>
    </row>
    <row r="893" spans="7:19" ht="24.95" customHeight="1">
      <c r="G893" s="62"/>
      <c r="I893" s="62"/>
      <c r="O893" s="62"/>
      <c r="P893" s="62"/>
      <c r="R893" s="46"/>
      <c r="S893" s="46"/>
    </row>
    <row r="894" spans="7:19" ht="24.95" customHeight="1">
      <c r="G894" s="62"/>
      <c r="I894" s="62"/>
      <c r="O894" s="62"/>
      <c r="P894" s="62"/>
      <c r="R894" s="46"/>
      <c r="S894" s="46"/>
    </row>
    <row r="895" spans="7:19" ht="24.95" customHeight="1">
      <c r="G895" s="62"/>
      <c r="I895" s="62"/>
      <c r="O895" s="62"/>
      <c r="P895" s="62"/>
      <c r="R895" s="46"/>
      <c r="S895" s="46"/>
    </row>
    <row r="896" spans="7:19" ht="24.95" customHeight="1">
      <c r="G896" s="62"/>
      <c r="I896" s="62"/>
      <c r="O896" s="62"/>
      <c r="P896" s="62"/>
      <c r="R896" s="46"/>
      <c r="S896" s="46"/>
    </row>
    <row r="897" spans="7:19" ht="24.95" customHeight="1">
      <c r="G897" s="62"/>
      <c r="I897" s="62"/>
      <c r="O897" s="62"/>
      <c r="P897" s="62"/>
      <c r="R897" s="46"/>
      <c r="S897" s="46"/>
    </row>
    <row r="898" spans="7:19" ht="24.95" customHeight="1">
      <c r="G898" s="62"/>
      <c r="I898" s="62"/>
      <c r="O898" s="62"/>
      <c r="P898" s="62"/>
      <c r="R898" s="46"/>
      <c r="S898" s="46"/>
    </row>
    <row r="899" spans="7:19" ht="24.95" customHeight="1">
      <c r="G899" s="62"/>
      <c r="I899" s="62"/>
      <c r="O899" s="62"/>
      <c r="P899" s="62"/>
      <c r="R899" s="46"/>
      <c r="S899" s="46"/>
    </row>
    <row r="900" spans="7:19" ht="24.95" customHeight="1">
      <c r="G900" s="62"/>
      <c r="I900" s="62"/>
      <c r="O900" s="62"/>
      <c r="P900" s="62"/>
      <c r="R900" s="46"/>
      <c r="S900" s="46"/>
    </row>
    <row r="901" spans="7:19" ht="24.95" customHeight="1">
      <c r="G901" s="62"/>
      <c r="I901" s="62"/>
      <c r="O901" s="62"/>
      <c r="P901" s="62"/>
      <c r="R901" s="46"/>
      <c r="S901" s="46"/>
    </row>
    <row r="902" spans="7:19" ht="24.95" customHeight="1">
      <c r="G902" s="62"/>
      <c r="I902" s="62"/>
      <c r="O902" s="62"/>
      <c r="P902" s="62"/>
      <c r="R902" s="46"/>
      <c r="S902" s="46"/>
    </row>
    <row r="903" spans="7:19" ht="24.95" customHeight="1">
      <c r="G903" s="62"/>
      <c r="I903" s="62"/>
      <c r="O903" s="62"/>
      <c r="P903" s="62"/>
      <c r="R903" s="46"/>
      <c r="S903" s="46"/>
    </row>
    <row r="904" spans="7:19" ht="24.95" customHeight="1">
      <c r="G904" s="62"/>
      <c r="I904" s="62"/>
      <c r="O904" s="62"/>
      <c r="P904" s="62"/>
      <c r="R904" s="46"/>
      <c r="S904" s="46"/>
    </row>
    <row r="905" spans="7:19" ht="24.95" customHeight="1">
      <c r="G905" s="62"/>
      <c r="I905" s="62"/>
      <c r="O905" s="62"/>
      <c r="P905" s="62"/>
      <c r="R905" s="46"/>
      <c r="S905" s="46"/>
    </row>
    <row r="906" spans="7:19" ht="24.95" customHeight="1">
      <c r="G906" s="62"/>
      <c r="I906" s="62"/>
      <c r="O906" s="62"/>
      <c r="P906" s="62"/>
      <c r="R906" s="46"/>
      <c r="S906" s="46"/>
    </row>
    <row r="907" spans="7:19" ht="24.95" customHeight="1">
      <c r="G907" s="62"/>
      <c r="I907" s="62"/>
      <c r="O907" s="62"/>
      <c r="P907" s="62"/>
      <c r="R907" s="46"/>
      <c r="S907" s="46"/>
    </row>
    <row r="908" spans="7:19" ht="24.95" customHeight="1">
      <c r="G908" s="62"/>
      <c r="I908" s="62"/>
      <c r="O908" s="62"/>
      <c r="P908" s="62"/>
      <c r="R908" s="46"/>
      <c r="S908" s="46"/>
    </row>
    <row r="909" spans="7:19" ht="24.95" customHeight="1">
      <c r="G909" s="62"/>
      <c r="I909" s="62"/>
      <c r="O909" s="62"/>
      <c r="P909" s="62"/>
      <c r="R909" s="46"/>
      <c r="S909" s="46"/>
    </row>
    <row r="910" spans="7:19" ht="24.95" customHeight="1">
      <c r="G910" s="62"/>
      <c r="I910" s="62"/>
      <c r="O910" s="62"/>
      <c r="P910" s="62"/>
      <c r="R910" s="46"/>
      <c r="S910" s="46"/>
    </row>
    <row r="911" spans="7:19" ht="24.95" customHeight="1">
      <c r="G911" s="62"/>
      <c r="I911" s="62"/>
      <c r="O911" s="62"/>
      <c r="P911" s="62"/>
      <c r="R911" s="46"/>
      <c r="S911" s="46"/>
    </row>
    <row r="912" spans="7:19" ht="24.95" customHeight="1">
      <c r="G912" s="62"/>
      <c r="I912" s="62"/>
      <c r="O912" s="62"/>
      <c r="P912" s="62"/>
      <c r="R912" s="46"/>
      <c r="S912" s="46"/>
    </row>
    <row r="913" spans="7:19" ht="24.95" customHeight="1">
      <c r="G913" s="62"/>
      <c r="I913" s="62"/>
      <c r="O913" s="62"/>
      <c r="P913" s="62"/>
      <c r="R913" s="46"/>
      <c r="S913" s="46"/>
    </row>
    <row r="914" spans="7:19" ht="24.95" customHeight="1">
      <c r="G914" s="62"/>
      <c r="I914" s="62"/>
      <c r="O914" s="62"/>
      <c r="P914" s="62"/>
      <c r="R914" s="46"/>
      <c r="S914" s="46"/>
    </row>
    <row r="915" spans="7:19" ht="24.95" customHeight="1">
      <c r="G915" s="62"/>
      <c r="I915" s="62"/>
      <c r="O915" s="62"/>
      <c r="P915" s="62"/>
      <c r="R915" s="46"/>
      <c r="S915" s="46"/>
    </row>
    <row r="916" spans="7:19" ht="24.95" customHeight="1">
      <c r="G916" s="62"/>
      <c r="I916" s="62"/>
      <c r="O916" s="62"/>
      <c r="P916" s="62"/>
      <c r="R916" s="46"/>
      <c r="S916" s="46"/>
    </row>
    <row r="917" spans="7:19" ht="24.95" customHeight="1">
      <c r="G917" s="62"/>
      <c r="I917" s="62"/>
      <c r="O917" s="62"/>
      <c r="P917" s="62"/>
      <c r="R917" s="46"/>
      <c r="S917" s="46"/>
    </row>
    <row r="918" spans="7:19" ht="24.95" customHeight="1">
      <c r="G918" s="62"/>
      <c r="I918" s="62"/>
      <c r="O918" s="62"/>
      <c r="P918" s="62"/>
      <c r="R918" s="46"/>
      <c r="S918" s="46"/>
    </row>
    <row r="919" spans="7:19" ht="24.95" customHeight="1">
      <c r="G919" s="62"/>
      <c r="I919" s="62"/>
      <c r="O919" s="62"/>
      <c r="P919" s="62"/>
      <c r="R919" s="46"/>
      <c r="S919" s="46"/>
    </row>
    <row r="920" spans="7:19" ht="24.95" customHeight="1">
      <c r="G920" s="62"/>
      <c r="I920" s="62"/>
      <c r="O920" s="62"/>
      <c r="P920" s="62"/>
      <c r="R920" s="46"/>
      <c r="S920" s="46"/>
    </row>
    <row r="921" spans="7:19" ht="24.95" customHeight="1">
      <c r="G921" s="62"/>
      <c r="I921" s="62"/>
      <c r="O921" s="62"/>
      <c r="P921" s="62"/>
      <c r="R921" s="46"/>
      <c r="S921" s="46"/>
    </row>
    <row r="922" spans="7:19" ht="24.95" customHeight="1">
      <c r="G922" s="62"/>
      <c r="I922" s="62"/>
      <c r="O922" s="62"/>
      <c r="P922" s="62"/>
      <c r="R922" s="46"/>
      <c r="S922" s="46"/>
    </row>
    <row r="923" spans="7:19" ht="24.95" customHeight="1">
      <c r="G923" s="62"/>
      <c r="I923" s="62"/>
      <c r="O923" s="62"/>
      <c r="P923" s="62"/>
      <c r="R923" s="46"/>
      <c r="S923" s="46"/>
    </row>
    <row r="924" spans="7:19" ht="24.95" customHeight="1">
      <c r="G924" s="62"/>
      <c r="I924" s="62"/>
      <c r="O924" s="62"/>
      <c r="P924" s="62"/>
      <c r="R924" s="46"/>
      <c r="S924" s="46"/>
    </row>
    <row r="925" spans="7:19" ht="24.95" customHeight="1">
      <c r="G925" s="62"/>
      <c r="I925" s="62"/>
      <c r="O925" s="62"/>
      <c r="P925" s="62"/>
      <c r="R925" s="46"/>
      <c r="S925" s="46"/>
    </row>
    <row r="926" spans="7:19" ht="24.95" customHeight="1">
      <c r="G926" s="62"/>
      <c r="I926" s="62"/>
      <c r="O926" s="62"/>
      <c r="P926" s="62"/>
      <c r="R926" s="46"/>
      <c r="S926" s="46"/>
    </row>
    <row r="927" spans="7:19" ht="24.95" customHeight="1">
      <c r="G927" s="62"/>
      <c r="I927" s="62"/>
      <c r="O927" s="62"/>
      <c r="P927" s="62"/>
      <c r="R927" s="46"/>
      <c r="S927" s="46"/>
    </row>
    <row r="928" spans="7:19" ht="24.95" customHeight="1">
      <c r="G928" s="62"/>
      <c r="I928" s="62"/>
      <c r="O928" s="62"/>
      <c r="P928" s="62"/>
      <c r="R928" s="46"/>
      <c r="S928" s="46"/>
    </row>
    <row r="929" spans="7:19" ht="24.95" customHeight="1">
      <c r="G929" s="62"/>
      <c r="I929" s="62"/>
      <c r="O929" s="62"/>
      <c r="P929" s="62"/>
      <c r="R929" s="46"/>
      <c r="S929" s="46"/>
    </row>
    <row r="930" spans="7:19" ht="24.95" customHeight="1">
      <c r="G930" s="62"/>
      <c r="I930" s="62"/>
      <c r="O930" s="62"/>
      <c r="P930" s="62"/>
      <c r="R930" s="46"/>
      <c r="S930" s="46"/>
    </row>
    <row r="931" spans="7:19" ht="24.95" customHeight="1">
      <c r="G931" s="62"/>
      <c r="I931" s="62"/>
      <c r="O931" s="62"/>
      <c r="P931" s="62"/>
      <c r="R931" s="46"/>
      <c r="S931" s="46"/>
    </row>
    <row r="932" spans="7:19" ht="24.95" customHeight="1">
      <c r="G932" s="62"/>
      <c r="I932" s="62"/>
      <c r="O932" s="62"/>
      <c r="P932" s="62"/>
      <c r="R932" s="46"/>
      <c r="S932" s="46"/>
    </row>
    <row r="933" spans="7:19" ht="24.95" customHeight="1">
      <c r="G933" s="62"/>
      <c r="I933" s="62"/>
      <c r="O933" s="62"/>
      <c r="P933" s="62"/>
      <c r="R933" s="46"/>
      <c r="S933" s="46"/>
    </row>
    <row r="934" spans="7:19" ht="24.95" customHeight="1">
      <c r="G934" s="62"/>
      <c r="I934" s="62"/>
      <c r="O934" s="62"/>
      <c r="P934" s="62"/>
      <c r="R934" s="46"/>
      <c r="S934" s="46"/>
    </row>
    <row r="935" spans="7:19" ht="24.95" customHeight="1">
      <c r="G935" s="62"/>
      <c r="I935" s="62"/>
      <c r="O935" s="62"/>
      <c r="P935" s="62"/>
      <c r="R935" s="46"/>
      <c r="S935" s="46"/>
    </row>
    <row r="936" spans="7:19" ht="24.95" customHeight="1">
      <c r="G936" s="62"/>
      <c r="I936" s="62"/>
      <c r="O936" s="62"/>
      <c r="P936" s="62"/>
      <c r="R936" s="46"/>
      <c r="S936" s="46"/>
    </row>
    <row r="937" spans="7:19" ht="24.95" customHeight="1">
      <c r="G937" s="62"/>
      <c r="I937" s="62"/>
      <c r="O937" s="62"/>
      <c r="P937" s="62"/>
      <c r="R937" s="46"/>
      <c r="S937" s="46"/>
    </row>
    <row r="938" spans="7:19" ht="24.95" customHeight="1">
      <c r="G938" s="62"/>
      <c r="I938" s="62"/>
      <c r="O938" s="62"/>
      <c r="P938" s="62"/>
      <c r="R938" s="46"/>
      <c r="S938" s="46"/>
    </row>
    <row r="939" spans="7:19" ht="24.95" customHeight="1">
      <c r="G939" s="62"/>
      <c r="I939" s="62"/>
      <c r="O939" s="62"/>
      <c r="P939" s="62"/>
      <c r="R939" s="46"/>
      <c r="S939" s="46"/>
    </row>
    <row r="940" spans="7:19" ht="24.95" customHeight="1">
      <c r="G940" s="62"/>
      <c r="I940" s="62"/>
      <c r="O940" s="62"/>
      <c r="P940" s="62"/>
      <c r="R940" s="46"/>
      <c r="S940" s="46"/>
    </row>
    <row r="941" spans="7:19" ht="24.95" customHeight="1">
      <c r="G941" s="62"/>
      <c r="I941" s="62"/>
      <c r="O941" s="62"/>
      <c r="P941" s="62"/>
      <c r="R941" s="46"/>
      <c r="S941" s="46"/>
    </row>
    <row r="942" spans="7:19" ht="24.95" customHeight="1">
      <c r="G942" s="62"/>
      <c r="I942" s="62"/>
      <c r="O942" s="62"/>
      <c r="P942" s="62"/>
      <c r="R942" s="46"/>
      <c r="S942" s="46"/>
    </row>
    <row r="943" spans="7:19" ht="24.95" customHeight="1">
      <c r="G943" s="62"/>
      <c r="I943" s="62"/>
      <c r="O943" s="62"/>
      <c r="P943" s="62"/>
      <c r="R943" s="46"/>
      <c r="S943" s="46"/>
    </row>
    <row r="944" spans="7:19" ht="24.95" customHeight="1">
      <c r="G944" s="62"/>
      <c r="I944" s="62"/>
      <c r="O944" s="62"/>
      <c r="P944" s="62"/>
      <c r="R944" s="46"/>
      <c r="S944" s="46"/>
    </row>
    <row r="945" spans="7:19" ht="24.95" customHeight="1">
      <c r="G945" s="62"/>
      <c r="I945" s="62"/>
      <c r="O945" s="62"/>
      <c r="P945" s="62"/>
      <c r="R945" s="46"/>
      <c r="S945" s="46"/>
    </row>
    <row r="946" spans="7:19" ht="24.95" customHeight="1">
      <c r="G946" s="62"/>
      <c r="I946" s="62"/>
      <c r="O946" s="62"/>
      <c r="P946" s="62"/>
      <c r="R946" s="46"/>
      <c r="S946" s="46"/>
    </row>
    <row r="947" spans="7:19" ht="24.95" customHeight="1">
      <c r="G947" s="62"/>
      <c r="I947" s="62"/>
      <c r="O947" s="62"/>
      <c r="P947" s="62"/>
      <c r="R947" s="46"/>
      <c r="S947" s="46"/>
    </row>
    <row r="948" spans="7:19" ht="24.95" customHeight="1">
      <c r="G948" s="62"/>
      <c r="I948" s="62"/>
      <c r="O948" s="62"/>
      <c r="P948" s="62"/>
      <c r="R948" s="46"/>
      <c r="S948" s="46"/>
    </row>
    <row r="949" spans="7:19" ht="24.95" customHeight="1">
      <c r="G949" s="62"/>
      <c r="I949" s="62"/>
      <c r="O949" s="62"/>
      <c r="P949" s="62"/>
      <c r="R949" s="46"/>
      <c r="S949" s="46"/>
    </row>
    <row r="950" spans="7:19" ht="24.95" customHeight="1">
      <c r="G950" s="62"/>
      <c r="I950" s="62"/>
      <c r="O950" s="62"/>
      <c r="P950" s="62"/>
      <c r="R950" s="46"/>
      <c r="S950" s="46"/>
    </row>
    <row r="951" spans="7:19" ht="24.95" customHeight="1">
      <c r="G951" s="62"/>
      <c r="I951" s="62"/>
      <c r="O951" s="62"/>
      <c r="P951" s="62"/>
      <c r="R951" s="46"/>
      <c r="S951" s="46"/>
    </row>
    <row r="952" spans="7:19" ht="24.95" customHeight="1">
      <c r="G952" s="62"/>
      <c r="I952" s="62"/>
      <c r="O952" s="62"/>
      <c r="P952" s="62"/>
      <c r="R952" s="46"/>
      <c r="S952" s="46"/>
    </row>
    <row r="953" spans="7:19" ht="24.95" customHeight="1">
      <c r="G953" s="62"/>
      <c r="I953" s="62"/>
      <c r="O953" s="62"/>
      <c r="P953" s="62"/>
      <c r="R953" s="46"/>
      <c r="S953" s="46"/>
    </row>
    <row r="954" spans="7:19" ht="24.95" customHeight="1">
      <c r="G954" s="62"/>
      <c r="I954" s="62"/>
      <c r="O954" s="62"/>
      <c r="P954" s="62"/>
      <c r="R954" s="46"/>
      <c r="S954" s="46"/>
    </row>
    <row r="955" spans="7:19" ht="24.95" customHeight="1">
      <c r="G955" s="62"/>
      <c r="I955" s="62"/>
      <c r="O955" s="62"/>
      <c r="P955" s="62"/>
      <c r="R955" s="46"/>
      <c r="S955" s="46"/>
    </row>
    <row r="956" spans="7:19" ht="24.95" customHeight="1">
      <c r="G956" s="62"/>
      <c r="I956" s="62"/>
      <c r="O956" s="62"/>
      <c r="P956" s="62"/>
      <c r="R956" s="46"/>
      <c r="S956" s="46"/>
    </row>
    <row r="957" spans="7:19" ht="24.95" customHeight="1">
      <c r="G957" s="62"/>
      <c r="I957" s="62"/>
      <c r="O957" s="62"/>
      <c r="P957" s="62"/>
      <c r="R957" s="46"/>
      <c r="S957" s="46"/>
    </row>
    <row r="958" spans="7:19" ht="24.95" customHeight="1">
      <c r="G958" s="62"/>
      <c r="I958" s="62"/>
      <c r="O958" s="62"/>
      <c r="P958" s="62"/>
      <c r="R958" s="46"/>
      <c r="S958" s="46"/>
    </row>
    <row r="959" spans="7:19" ht="24.95" customHeight="1">
      <c r="G959" s="62"/>
      <c r="I959" s="62"/>
      <c r="O959" s="62"/>
      <c r="P959" s="62"/>
      <c r="R959" s="46"/>
      <c r="S959" s="46"/>
    </row>
    <row r="960" spans="7:19" ht="24.95" customHeight="1">
      <c r="G960" s="62"/>
      <c r="I960" s="62"/>
      <c r="O960" s="62"/>
      <c r="P960" s="62"/>
      <c r="R960" s="46"/>
      <c r="S960" s="46"/>
    </row>
    <row r="961" spans="7:19" ht="24.95" customHeight="1">
      <c r="G961" s="62"/>
      <c r="I961" s="62"/>
      <c r="O961" s="62"/>
      <c r="P961" s="62"/>
      <c r="R961" s="46"/>
      <c r="S961" s="46"/>
    </row>
    <row r="962" spans="7:19" ht="24.95" customHeight="1">
      <c r="G962" s="62"/>
      <c r="I962" s="62"/>
      <c r="O962" s="62"/>
      <c r="P962" s="62"/>
      <c r="R962" s="46"/>
      <c r="S962" s="46"/>
    </row>
    <row r="963" spans="7:19" ht="24.95" customHeight="1">
      <c r="G963" s="62"/>
      <c r="I963" s="62"/>
      <c r="O963" s="62"/>
      <c r="P963" s="62"/>
      <c r="R963" s="46"/>
      <c r="S963" s="46"/>
    </row>
    <row r="964" spans="7:19" ht="24.95" customHeight="1">
      <c r="G964" s="62"/>
      <c r="I964" s="62"/>
      <c r="O964" s="62"/>
      <c r="P964" s="62"/>
      <c r="R964" s="46"/>
      <c r="S964" s="46"/>
    </row>
    <row r="965" spans="7:19" ht="24.95" customHeight="1">
      <c r="G965" s="62"/>
      <c r="I965" s="62"/>
      <c r="O965" s="62"/>
      <c r="P965" s="62"/>
      <c r="R965" s="46"/>
      <c r="S965" s="46"/>
    </row>
    <row r="966" spans="7:19" ht="24.95" customHeight="1">
      <c r="G966" s="62"/>
      <c r="I966" s="62"/>
      <c r="O966" s="62"/>
      <c r="P966" s="62"/>
      <c r="R966" s="46"/>
      <c r="S966" s="46"/>
    </row>
    <row r="967" spans="7:19" ht="24.95" customHeight="1">
      <c r="G967" s="62"/>
      <c r="I967" s="62"/>
      <c r="O967" s="62"/>
      <c r="P967" s="62"/>
      <c r="R967" s="46"/>
      <c r="S967" s="46"/>
    </row>
    <row r="968" spans="7:19" ht="24.95" customHeight="1">
      <c r="G968" s="62"/>
      <c r="I968" s="62"/>
      <c r="O968" s="62"/>
      <c r="P968" s="62"/>
      <c r="R968" s="46"/>
      <c r="S968" s="46"/>
    </row>
    <row r="969" spans="7:19" ht="24.95" customHeight="1">
      <c r="G969" s="62"/>
      <c r="I969" s="62"/>
      <c r="O969" s="62"/>
      <c r="P969" s="62"/>
      <c r="R969" s="46"/>
      <c r="S969" s="46"/>
    </row>
    <row r="970" spans="7:19" ht="24.95" customHeight="1">
      <c r="G970" s="62"/>
      <c r="I970" s="62"/>
      <c r="O970" s="62"/>
      <c r="P970" s="62"/>
      <c r="R970" s="46"/>
      <c r="S970" s="46"/>
    </row>
    <row r="971" spans="7:19" ht="24.95" customHeight="1">
      <c r="G971" s="62"/>
      <c r="I971" s="62"/>
      <c r="O971" s="62"/>
      <c r="P971" s="62"/>
      <c r="R971" s="46"/>
      <c r="S971" s="46"/>
    </row>
    <row r="972" spans="7:19" ht="24.95" customHeight="1">
      <c r="G972" s="62"/>
      <c r="I972" s="62"/>
      <c r="O972" s="62"/>
      <c r="P972" s="62"/>
      <c r="R972" s="46"/>
      <c r="S972" s="46"/>
    </row>
    <row r="973" spans="7:19" ht="24.95" customHeight="1">
      <c r="G973" s="62"/>
      <c r="I973" s="62"/>
      <c r="O973" s="62"/>
      <c r="P973" s="62"/>
      <c r="R973" s="46"/>
      <c r="S973" s="46"/>
    </row>
    <row r="974" spans="7:19" ht="24.95" customHeight="1">
      <c r="G974" s="62"/>
      <c r="I974" s="62"/>
      <c r="O974" s="62"/>
      <c r="P974" s="62"/>
      <c r="R974" s="46"/>
      <c r="S974" s="46"/>
    </row>
    <row r="975" spans="7:19" ht="24.95" customHeight="1">
      <c r="G975" s="62"/>
      <c r="I975" s="62"/>
      <c r="O975" s="62"/>
      <c r="P975" s="62"/>
      <c r="R975" s="46"/>
      <c r="S975" s="46"/>
    </row>
    <row r="976" spans="7:19" ht="24.95" customHeight="1">
      <c r="G976" s="62"/>
      <c r="I976" s="62"/>
      <c r="O976" s="62"/>
      <c r="P976" s="62"/>
      <c r="R976" s="46"/>
      <c r="S976" s="46"/>
    </row>
    <row r="977" spans="7:19" ht="24.95" customHeight="1">
      <c r="G977" s="62"/>
      <c r="I977" s="62"/>
      <c r="O977" s="62"/>
      <c r="P977" s="62"/>
      <c r="R977" s="46"/>
      <c r="S977" s="46"/>
    </row>
    <row r="978" spans="7:19" ht="24.95" customHeight="1">
      <c r="G978" s="62"/>
      <c r="I978" s="62"/>
      <c r="O978" s="62"/>
      <c r="P978" s="62"/>
      <c r="R978" s="46"/>
      <c r="S978" s="46"/>
    </row>
    <row r="979" spans="7:19" ht="24.95" customHeight="1">
      <c r="G979" s="62"/>
      <c r="I979" s="62"/>
      <c r="O979" s="62"/>
      <c r="P979" s="62"/>
      <c r="R979" s="46"/>
      <c r="S979" s="46"/>
    </row>
    <row r="980" spans="7:19" ht="24.95" customHeight="1">
      <c r="G980" s="62"/>
      <c r="I980" s="62"/>
      <c r="O980" s="62"/>
      <c r="P980" s="62"/>
      <c r="R980" s="46"/>
      <c r="S980" s="46"/>
    </row>
    <row r="981" spans="7:19" ht="24.95" customHeight="1">
      <c r="G981" s="62"/>
      <c r="I981" s="62"/>
      <c r="O981" s="62"/>
      <c r="P981" s="62"/>
      <c r="R981" s="46"/>
      <c r="S981" s="46"/>
    </row>
    <row r="982" spans="7:19" ht="24.95" customHeight="1">
      <c r="G982" s="62"/>
      <c r="I982" s="62"/>
      <c r="O982" s="62"/>
      <c r="P982" s="62"/>
      <c r="R982" s="46"/>
      <c r="S982" s="46"/>
    </row>
    <row r="983" spans="7:19" ht="24.95" customHeight="1">
      <c r="G983" s="62"/>
      <c r="I983" s="62"/>
      <c r="O983" s="62"/>
      <c r="P983" s="62"/>
      <c r="R983" s="46"/>
      <c r="S983" s="46"/>
    </row>
    <row r="984" spans="7:19" ht="24.95" customHeight="1">
      <c r="G984" s="62"/>
      <c r="I984" s="62"/>
      <c r="O984" s="62"/>
      <c r="P984" s="62"/>
      <c r="R984" s="46"/>
      <c r="S984" s="46"/>
    </row>
    <row r="985" spans="7:19" ht="24.95" customHeight="1">
      <c r="G985" s="62"/>
      <c r="I985" s="62"/>
      <c r="O985" s="62"/>
      <c r="P985" s="62"/>
      <c r="R985" s="46"/>
      <c r="S985" s="46"/>
    </row>
    <row r="986" spans="7:19" ht="24.95" customHeight="1">
      <c r="G986" s="62"/>
      <c r="I986" s="62"/>
      <c r="O986" s="62"/>
      <c r="P986" s="62"/>
      <c r="R986" s="46"/>
      <c r="S986" s="46"/>
    </row>
    <row r="987" spans="7:19" ht="24.95" customHeight="1">
      <c r="G987" s="62"/>
      <c r="I987" s="62"/>
      <c r="O987" s="62"/>
      <c r="P987" s="62"/>
      <c r="R987" s="46"/>
      <c r="S987" s="46"/>
    </row>
    <row r="988" spans="7:19" ht="24.95" customHeight="1">
      <c r="G988" s="62"/>
      <c r="I988" s="62"/>
      <c r="O988" s="62"/>
      <c r="P988" s="62"/>
      <c r="R988" s="46"/>
      <c r="S988" s="46"/>
    </row>
    <row r="989" spans="7:19" ht="24.95" customHeight="1">
      <c r="G989" s="62"/>
      <c r="I989" s="62"/>
      <c r="O989" s="62"/>
      <c r="P989" s="62"/>
      <c r="R989" s="46"/>
      <c r="S989" s="46"/>
    </row>
    <row r="990" spans="7:19" ht="24.95" customHeight="1">
      <c r="G990" s="62"/>
      <c r="I990" s="62"/>
      <c r="O990" s="62"/>
      <c r="P990" s="62"/>
      <c r="R990" s="46"/>
      <c r="S990" s="46"/>
    </row>
    <row r="991" spans="7:19" ht="24.95" customHeight="1">
      <c r="G991" s="62"/>
      <c r="I991" s="62"/>
      <c r="O991" s="62"/>
      <c r="P991" s="62"/>
      <c r="R991" s="46"/>
      <c r="S991" s="46"/>
    </row>
    <row r="992" spans="7:19" ht="24.95" customHeight="1">
      <c r="G992" s="62"/>
      <c r="I992" s="62"/>
      <c r="O992" s="62"/>
      <c r="P992" s="62"/>
      <c r="R992" s="46"/>
      <c r="S992" s="46"/>
    </row>
    <row r="993" spans="7:19" ht="24.95" customHeight="1">
      <c r="G993" s="62"/>
      <c r="I993" s="62"/>
      <c r="O993" s="62"/>
      <c r="P993" s="62"/>
      <c r="R993" s="46"/>
      <c r="S993" s="46"/>
    </row>
    <row r="994" spans="7:19" ht="24.95" customHeight="1">
      <c r="G994" s="62"/>
      <c r="I994" s="62"/>
      <c r="O994" s="62"/>
      <c r="P994" s="62"/>
      <c r="R994" s="46"/>
      <c r="S994" s="46"/>
    </row>
    <row r="995" spans="7:19" ht="24.95" customHeight="1">
      <c r="G995" s="62"/>
      <c r="I995" s="62"/>
      <c r="O995" s="62"/>
      <c r="P995" s="62"/>
      <c r="R995" s="46"/>
      <c r="S995" s="46"/>
    </row>
    <row r="996" spans="7:19" ht="24.95" customHeight="1">
      <c r="G996" s="62"/>
      <c r="I996" s="62"/>
      <c r="O996" s="62"/>
      <c r="P996" s="62"/>
      <c r="R996" s="46"/>
      <c r="S996" s="46"/>
    </row>
    <row r="997" spans="7:19" ht="24.95" customHeight="1">
      <c r="G997" s="62"/>
      <c r="I997" s="62"/>
      <c r="O997" s="62"/>
      <c r="P997" s="62"/>
      <c r="R997" s="46"/>
      <c r="S997" s="46"/>
    </row>
    <row r="998" spans="7:19" ht="24.95" customHeight="1">
      <c r="G998" s="62"/>
      <c r="I998" s="62"/>
      <c r="O998" s="62"/>
      <c r="P998" s="62"/>
      <c r="R998" s="46"/>
      <c r="S998" s="46"/>
    </row>
    <row r="999" spans="7:19" ht="24.95" customHeight="1">
      <c r="G999" s="62"/>
      <c r="I999" s="62"/>
      <c r="O999" s="62"/>
      <c r="P999" s="62"/>
      <c r="R999" s="46"/>
      <c r="S999" s="46"/>
    </row>
    <row r="1000" spans="7:19" ht="24.95" customHeight="1">
      <c r="G1000" s="62"/>
      <c r="I1000" s="62"/>
      <c r="O1000" s="62"/>
      <c r="P1000" s="62"/>
      <c r="R1000" s="46"/>
      <c r="S1000" s="46"/>
    </row>
    <row r="1001" spans="7:19" ht="24.95" customHeight="1">
      <c r="G1001" s="62"/>
      <c r="I1001" s="62"/>
      <c r="O1001" s="62"/>
      <c r="P1001" s="62"/>
      <c r="R1001" s="46"/>
      <c r="S1001" s="46"/>
    </row>
    <row r="1002" spans="7:19" ht="24.95" customHeight="1">
      <c r="G1002" s="62"/>
      <c r="I1002" s="62"/>
      <c r="O1002" s="62"/>
      <c r="P1002" s="62"/>
      <c r="R1002" s="46"/>
      <c r="S1002" s="46"/>
    </row>
    <row r="1003" spans="7:19" ht="24.95" customHeight="1">
      <c r="G1003" s="62"/>
      <c r="I1003" s="62"/>
      <c r="O1003" s="62"/>
      <c r="P1003" s="62"/>
      <c r="R1003" s="46"/>
      <c r="S1003" s="46"/>
    </row>
    <row r="1004" spans="7:19" ht="24.95" customHeight="1">
      <c r="G1004" s="62"/>
      <c r="I1004" s="62"/>
      <c r="O1004" s="62"/>
      <c r="P1004" s="62"/>
      <c r="R1004" s="46"/>
      <c r="S1004" s="46"/>
    </row>
    <row r="1005" spans="7:19" ht="24.95" customHeight="1">
      <c r="G1005" s="62"/>
      <c r="I1005" s="62"/>
      <c r="O1005" s="62"/>
      <c r="P1005" s="62"/>
      <c r="R1005" s="46"/>
      <c r="S1005" s="46"/>
    </row>
    <row r="1006" spans="7:19" ht="24.95" customHeight="1">
      <c r="G1006" s="62"/>
      <c r="I1006" s="62"/>
      <c r="O1006" s="62"/>
      <c r="P1006" s="62"/>
      <c r="R1006" s="46"/>
      <c r="S1006" s="46"/>
    </row>
    <row r="1007" spans="7:19" ht="24.95" customHeight="1">
      <c r="G1007" s="62"/>
      <c r="I1007" s="62"/>
      <c r="O1007" s="62"/>
      <c r="P1007" s="62"/>
      <c r="R1007" s="46"/>
      <c r="S1007" s="46"/>
    </row>
    <row r="1008" spans="7:19" ht="24.95" customHeight="1">
      <c r="G1008" s="62"/>
      <c r="I1008" s="62"/>
      <c r="O1008" s="62"/>
      <c r="P1008" s="62"/>
      <c r="R1008" s="46"/>
      <c r="S1008" s="46"/>
    </row>
    <row r="1009" spans="7:19" ht="24.95" customHeight="1">
      <c r="G1009" s="62"/>
      <c r="I1009" s="62"/>
      <c r="O1009" s="62"/>
      <c r="P1009" s="62"/>
      <c r="R1009" s="46"/>
      <c r="S1009" s="46"/>
    </row>
    <row r="1010" spans="7:19" ht="24.95" customHeight="1">
      <c r="G1010" s="62"/>
      <c r="I1010" s="62"/>
      <c r="O1010" s="62"/>
      <c r="P1010" s="62"/>
      <c r="R1010" s="46"/>
      <c r="S1010" s="46"/>
    </row>
    <row r="1011" spans="7:19" ht="24.95" customHeight="1">
      <c r="G1011" s="62"/>
      <c r="I1011" s="62"/>
      <c r="O1011" s="62"/>
      <c r="P1011" s="62"/>
      <c r="R1011" s="46"/>
      <c r="S1011" s="46"/>
    </row>
    <row r="1012" spans="7:19" ht="24.95" customHeight="1">
      <c r="G1012" s="62"/>
      <c r="I1012" s="62"/>
      <c r="O1012" s="62"/>
      <c r="P1012" s="62"/>
      <c r="R1012" s="46"/>
      <c r="S1012" s="46"/>
    </row>
    <row r="1013" spans="7:19" ht="24.95" customHeight="1">
      <c r="G1013" s="62"/>
      <c r="I1013" s="62"/>
      <c r="O1013" s="62"/>
      <c r="P1013" s="62"/>
      <c r="R1013" s="46"/>
      <c r="S1013" s="46"/>
    </row>
    <row r="1014" spans="7:19" ht="24.95" customHeight="1">
      <c r="G1014" s="62"/>
      <c r="I1014" s="62"/>
      <c r="O1014" s="62"/>
      <c r="P1014" s="62"/>
      <c r="R1014" s="46"/>
      <c r="S1014" s="46"/>
    </row>
    <row r="1015" spans="7:19" ht="24.95" customHeight="1">
      <c r="G1015" s="62"/>
      <c r="I1015" s="62"/>
      <c r="O1015" s="62"/>
      <c r="P1015" s="62"/>
      <c r="R1015" s="46"/>
      <c r="S1015" s="46"/>
    </row>
    <row r="1016" spans="7:19" ht="24.95" customHeight="1">
      <c r="G1016" s="62"/>
      <c r="I1016" s="62"/>
      <c r="O1016" s="62"/>
      <c r="P1016" s="62"/>
      <c r="R1016" s="46"/>
      <c r="S1016" s="46"/>
    </row>
    <row r="1017" spans="7:19" ht="24.95" customHeight="1">
      <c r="G1017" s="62"/>
      <c r="I1017" s="62"/>
      <c r="O1017" s="62"/>
      <c r="P1017" s="62"/>
      <c r="R1017" s="46"/>
      <c r="S1017" s="46"/>
    </row>
    <row r="1018" spans="7:19" ht="24.95" customHeight="1">
      <c r="G1018" s="62"/>
      <c r="I1018" s="62"/>
      <c r="O1018" s="62"/>
      <c r="P1018" s="62"/>
      <c r="R1018" s="46"/>
      <c r="S1018" s="46"/>
    </row>
    <row r="1019" spans="7:19" ht="24.95" customHeight="1">
      <c r="G1019" s="62"/>
      <c r="I1019" s="62"/>
      <c r="O1019" s="62"/>
      <c r="P1019" s="62"/>
      <c r="R1019" s="46"/>
      <c r="S1019" s="46"/>
    </row>
    <row r="1020" spans="7:19" ht="24.95" customHeight="1">
      <c r="G1020" s="62"/>
      <c r="I1020" s="62"/>
      <c r="O1020" s="62"/>
      <c r="P1020" s="62"/>
      <c r="R1020" s="46"/>
      <c r="S1020" s="46"/>
    </row>
    <row r="1021" spans="7:19" ht="24.95" customHeight="1">
      <c r="G1021" s="62"/>
      <c r="I1021" s="62"/>
      <c r="O1021" s="62"/>
      <c r="P1021" s="62"/>
      <c r="R1021" s="46"/>
      <c r="S1021" s="46"/>
    </row>
    <row r="1022" spans="7:19" ht="24.95" customHeight="1">
      <c r="G1022" s="62"/>
      <c r="I1022" s="62"/>
      <c r="O1022" s="62"/>
      <c r="P1022" s="62"/>
      <c r="R1022" s="46"/>
      <c r="S1022" s="46"/>
    </row>
    <row r="1023" spans="7:19" ht="24.95" customHeight="1">
      <c r="G1023" s="62"/>
      <c r="I1023" s="62"/>
      <c r="O1023" s="62"/>
      <c r="P1023" s="62"/>
      <c r="R1023" s="46"/>
      <c r="S1023" s="46"/>
    </row>
    <row r="1024" spans="7:19" ht="24.95" customHeight="1">
      <c r="G1024" s="62"/>
      <c r="I1024" s="62"/>
      <c r="O1024" s="62"/>
      <c r="P1024" s="62"/>
      <c r="R1024" s="46"/>
      <c r="S1024" s="46"/>
    </row>
    <row r="1025" spans="7:19" ht="24.95" customHeight="1">
      <c r="G1025" s="62"/>
      <c r="I1025" s="62"/>
      <c r="O1025" s="62"/>
      <c r="P1025" s="62"/>
      <c r="R1025" s="46"/>
      <c r="S1025" s="46"/>
    </row>
    <row r="1026" spans="7:19" ht="24.95" customHeight="1">
      <c r="G1026" s="62"/>
      <c r="I1026" s="62"/>
      <c r="O1026" s="62"/>
      <c r="P1026" s="62"/>
      <c r="R1026" s="46"/>
      <c r="S1026" s="46"/>
    </row>
    <row r="1027" spans="7:19" ht="24.95" customHeight="1">
      <c r="G1027" s="62"/>
      <c r="I1027" s="62"/>
      <c r="O1027" s="62"/>
      <c r="P1027" s="62"/>
      <c r="R1027" s="46"/>
      <c r="S1027" s="46"/>
    </row>
    <row r="1028" spans="7:19" ht="24.95" customHeight="1">
      <c r="G1028" s="62"/>
      <c r="I1028" s="62"/>
      <c r="O1028" s="62"/>
      <c r="P1028" s="62"/>
      <c r="R1028" s="46"/>
      <c r="S1028" s="46"/>
    </row>
    <row r="1029" spans="7:19" ht="24.95" customHeight="1">
      <c r="G1029" s="62"/>
      <c r="I1029" s="62"/>
      <c r="O1029" s="62"/>
      <c r="P1029" s="62"/>
      <c r="R1029" s="46"/>
      <c r="S1029" s="46"/>
    </row>
    <row r="1030" spans="7:19" ht="24.95" customHeight="1">
      <c r="G1030" s="62"/>
      <c r="I1030" s="62"/>
      <c r="O1030" s="62"/>
      <c r="P1030" s="62"/>
      <c r="R1030" s="46"/>
      <c r="S1030" s="46"/>
    </row>
    <row r="1031" spans="7:19" ht="24.95" customHeight="1">
      <c r="G1031" s="62"/>
      <c r="I1031" s="62"/>
      <c r="O1031" s="62"/>
      <c r="P1031" s="62"/>
      <c r="R1031" s="46"/>
      <c r="S1031" s="46"/>
    </row>
    <row r="1032" spans="7:19" ht="24.95" customHeight="1">
      <c r="G1032" s="62"/>
      <c r="I1032" s="62"/>
      <c r="O1032" s="62"/>
      <c r="P1032" s="62"/>
      <c r="R1032" s="46"/>
      <c r="S1032" s="46"/>
    </row>
    <row r="1033" spans="7:19" ht="24.95" customHeight="1">
      <c r="G1033" s="62"/>
      <c r="I1033" s="62"/>
      <c r="O1033" s="62"/>
      <c r="P1033" s="62"/>
      <c r="R1033" s="46"/>
      <c r="S1033" s="46"/>
    </row>
    <row r="1034" spans="7:19" ht="24.95" customHeight="1">
      <c r="G1034" s="62"/>
      <c r="I1034" s="62"/>
      <c r="O1034" s="62"/>
      <c r="P1034" s="62"/>
      <c r="R1034" s="46"/>
      <c r="S1034" s="46"/>
    </row>
    <row r="1035" spans="7:19" ht="24.95" customHeight="1">
      <c r="G1035" s="62"/>
      <c r="I1035" s="62"/>
      <c r="O1035" s="62"/>
      <c r="P1035" s="62"/>
      <c r="R1035" s="46"/>
      <c r="S1035" s="46"/>
    </row>
    <row r="1036" spans="7:19" ht="24.95" customHeight="1">
      <c r="G1036" s="62"/>
      <c r="I1036" s="62"/>
      <c r="O1036" s="62"/>
      <c r="P1036" s="62"/>
      <c r="R1036" s="46"/>
      <c r="S1036" s="46"/>
    </row>
    <row r="1037" spans="7:19" ht="24.95" customHeight="1">
      <c r="G1037" s="62"/>
      <c r="I1037" s="62"/>
      <c r="O1037" s="62"/>
      <c r="P1037" s="62"/>
      <c r="R1037" s="46"/>
      <c r="S1037" s="46"/>
    </row>
    <row r="1038" spans="7:19" ht="24.95" customHeight="1">
      <c r="G1038" s="62"/>
      <c r="I1038" s="62"/>
      <c r="O1038" s="62"/>
      <c r="P1038" s="62"/>
      <c r="R1038" s="46"/>
      <c r="S1038" s="46"/>
    </row>
    <row r="1039" spans="7:19" ht="24.95" customHeight="1">
      <c r="G1039" s="62"/>
      <c r="I1039" s="62"/>
      <c r="O1039" s="62"/>
      <c r="P1039" s="62"/>
      <c r="R1039" s="46"/>
      <c r="S1039" s="46"/>
    </row>
    <row r="1040" spans="7:19" ht="24.95" customHeight="1">
      <c r="G1040" s="62"/>
      <c r="I1040" s="62"/>
      <c r="O1040" s="62"/>
      <c r="P1040" s="62"/>
      <c r="R1040" s="46"/>
      <c r="S1040" s="46"/>
    </row>
    <row r="1041" spans="7:19" ht="24.95" customHeight="1">
      <c r="G1041" s="62"/>
      <c r="I1041" s="62"/>
      <c r="O1041" s="62"/>
      <c r="P1041" s="62"/>
      <c r="R1041" s="46"/>
      <c r="S1041" s="46"/>
    </row>
    <row r="1042" spans="7:19" ht="24.95" customHeight="1">
      <c r="G1042" s="62"/>
      <c r="I1042" s="62"/>
      <c r="O1042" s="62"/>
      <c r="P1042" s="62"/>
      <c r="R1042" s="46"/>
      <c r="S1042" s="46"/>
    </row>
    <row r="1043" spans="7:19" ht="24.95" customHeight="1">
      <c r="G1043" s="62"/>
      <c r="I1043" s="62"/>
      <c r="O1043" s="62"/>
      <c r="P1043" s="62"/>
      <c r="R1043" s="46"/>
      <c r="S1043" s="46"/>
    </row>
    <row r="1044" spans="7:19" ht="24.95" customHeight="1">
      <c r="G1044" s="62"/>
      <c r="I1044" s="62"/>
      <c r="O1044" s="62"/>
      <c r="P1044" s="62"/>
      <c r="R1044" s="46"/>
      <c r="S1044" s="46"/>
    </row>
    <row r="1045" spans="7:19" ht="24.95" customHeight="1">
      <c r="G1045" s="62"/>
      <c r="I1045" s="62"/>
      <c r="O1045" s="62"/>
      <c r="P1045" s="62"/>
      <c r="R1045" s="46"/>
      <c r="S1045" s="46"/>
    </row>
    <row r="1046" spans="7:19" ht="24.95" customHeight="1">
      <c r="G1046" s="62"/>
      <c r="I1046" s="62"/>
      <c r="O1046" s="62"/>
      <c r="P1046" s="62"/>
      <c r="R1046" s="46"/>
      <c r="S1046" s="46"/>
    </row>
    <row r="1047" spans="7:19" ht="24.95" customHeight="1">
      <c r="G1047" s="62"/>
      <c r="I1047" s="62"/>
      <c r="O1047" s="62"/>
      <c r="P1047" s="62"/>
      <c r="R1047" s="46"/>
      <c r="S1047" s="46"/>
    </row>
    <row r="1048" spans="7:19" ht="24.95" customHeight="1">
      <c r="G1048" s="62"/>
      <c r="I1048" s="62"/>
      <c r="O1048" s="62"/>
      <c r="P1048" s="62"/>
      <c r="R1048" s="46"/>
      <c r="S1048" s="46"/>
    </row>
    <row r="1049" spans="7:19" ht="24.95" customHeight="1">
      <c r="G1049" s="62"/>
      <c r="I1049" s="62"/>
      <c r="O1049" s="62"/>
      <c r="P1049" s="62"/>
      <c r="R1049" s="46"/>
      <c r="S1049" s="46"/>
    </row>
    <row r="1050" spans="7:19" ht="24.95" customHeight="1">
      <c r="G1050" s="62"/>
      <c r="I1050" s="62"/>
      <c r="O1050" s="62"/>
      <c r="P1050" s="62"/>
      <c r="R1050" s="46"/>
      <c r="S1050" s="46"/>
    </row>
    <row r="1051" spans="7:19" ht="24.95" customHeight="1">
      <c r="G1051" s="62"/>
      <c r="I1051" s="62"/>
      <c r="O1051" s="62"/>
      <c r="P1051" s="62"/>
      <c r="R1051" s="46"/>
      <c r="S1051" s="46"/>
    </row>
    <row r="1052" spans="7:19" ht="24.95" customHeight="1">
      <c r="G1052" s="62"/>
      <c r="I1052" s="62"/>
      <c r="O1052" s="62"/>
      <c r="P1052" s="62"/>
      <c r="R1052" s="46"/>
      <c r="S1052" s="46"/>
    </row>
    <row r="1053" spans="7:19" ht="24.95" customHeight="1">
      <c r="G1053" s="62"/>
      <c r="I1053" s="62"/>
      <c r="O1053" s="62"/>
      <c r="P1053" s="62"/>
      <c r="R1053" s="46"/>
      <c r="S1053" s="46"/>
    </row>
    <row r="1054" spans="7:19" ht="24.95" customHeight="1">
      <c r="G1054" s="62"/>
      <c r="I1054" s="62"/>
      <c r="O1054" s="62"/>
      <c r="P1054" s="62"/>
      <c r="R1054" s="46"/>
      <c r="S1054" s="46"/>
    </row>
    <row r="1055" spans="7:19" ht="24.95" customHeight="1">
      <c r="G1055" s="62"/>
      <c r="I1055" s="62"/>
      <c r="O1055" s="62"/>
      <c r="P1055" s="62"/>
      <c r="R1055" s="46"/>
      <c r="S1055" s="46"/>
    </row>
    <row r="1056" spans="7:19" ht="24.95" customHeight="1">
      <c r="G1056" s="62"/>
      <c r="I1056" s="62"/>
      <c r="O1056" s="62"/>
      <c r="P1056" s="62"/>
      <c r="R1056" s="46"/>
      <c r="S1056" s="46"/>
    </row>
    <row r="1057" spans="7:19" ht="24.95" customHeight="1">
      <c r="G1057" s="62"/>
      <c r="I1057" s="62"/>
      <c r="O1057" s="62"/>
      <c r="P1057" s="62"/>
      <c r="R1057" s="46"/>
      <c r="S1057" s="46"/>
    </row>
    <row r="1058" spans="7:19" ht="24.95" customHeight="1">
      <c r="G1058" s="62"/>
      <c r="I1058" s="62"/>
      <c r="O1058" s="62"/>
      <c r="P1058" s="62"/>
      <c r="R1058" s="46"/>
      <c r="S1058" s="46"/>
    </row>
    <row r="1059" spans="7:19" ht="24.95" customHeight="1">
      <c r="G1059" s="62"/>
      <c r="I1059" s="62"/>
      <c r="O1059" s="62"/>
      <c r="P1059" s="62"/>
      <c r="R1059" s="46"/>
      <c r="S1059" s="46"/>
    </row>
    <row r="1060" spans="7:19" ht="24.95" customHeight="1">
      <c r="G1060" s="62"/>
      <c r="I1060" s="62"/>
      <c r="O1060" s="62"/>
      <c r="P1060" s="62"/>
      <c r="R1060" s="46"/>
      <c r="S1060" s="46"/>
    </row>
    <row r="1061" spans="7:19" ht="24.95" customHeight="1">
      <c r="G1061" s="62"/>
      <c r="I1061" s="62"/>
      <c r="O1061" s="62"/>
      <c r="P1061" s="62"/>
      <c r="R1061" s="46"/>
      <c r="S1061" s="46"/>
    </row>
    <row r="1062" spans="7:19" ht="24.95" customHeight="1">
      <c r="G1062" s="62"/>
      <c r="I1062" s="62"/>
      <c r="O1062" s="62"/>
      <c r="P1062" s="62"/>
      <c r="R1062" s="46"/>
      <c r="S1062" s="46"/>
    </row>
    <row r="1063" spans="7:19" ht="24.95" customHeight="1">
      <c r="G1063" s="62"/>
      <c r="I1063" s="62"/>
      <c r="O1063" s="62"/>
      <c r="P1063" s="62"/>
      <c r="R1063" s="46"/>
      <c r="S1063" s="46"/>
    </row>
    <row r="1064" spans="7:19" ht="24.95" customHeight="1">
      <c r="G1064" s="62"/>
      <c r="I1064" s="62"/>
      <c r="O1064" s="62"/>
      <c r="P1064" s="62"/>
      <c r="R1064" s="46"/>
      <c r="S1064" s="46"/>
    </row>
    <row r="1065" spans="7:19" ht="24.95" customHeight="1">
      <c r="G1065" s="62"/>
      <c r="I1065" s="62"/>
      <c r="O1065" s="62"/>
      <c r="P1065" s="62"/>
      <c r="R1065" s="46"/>
      <c r="S1065" s="46"/>
    </row>
    <row r="1066" spans="7:19" ht="24.95" customHeight="1">
      <c r="G1066" s="62"/>
      <c r="I1066" s="62"/>
      <c r="O1066" s="62"/>
      <c r="P1066" s="62"/>
      <c r="R1066" s="46"/>
      <c r="S1066" s="46"/>
    </row>
    <row r="1067" spans="7:19" ht="24.95" customHeight="1">
      <c r="G1067" s="62"/>
      <c r="I1067" s="62"/>
      <c r="O1067" s="62"/>
      <c r="P1067" s="62"/>
      <c r="R1067" s="46"/>
      <c r="S1067" s="46"/>
    </row>
    <row r="1068" spans="7:19" ht="24.95" customHeight="1">
      <c r="G1068" s="62"/>
      <c r="I1068" s="62"/>
      <c r="O1068" s="62"/>
      <c r="P1068" s="62"/>
      <c r="R1068" s="46"/>
      <c r="S1068" s="46"/>
    </row>
    <row r="1069" spans="7:19" ht="24.95" customHeight="1">
      <c r="G1069" s="62"/>
      <c r="I1069" s="62"/>
      <c r="O1069" s="62"/>
      <c r="P1069" s="62"/>
      <c r="R1069" s="46"/>
      <c r="S1069" s="46"/>
    </row>
    <row r="1070" spans="7:19" ht="24.95" customHeight="1">
      <c r="G1070" s="62"/>
      <c r="I1070" s="62"/>
      <c r="O1070" s="62"/>
      <c r="P1070" s="62"/>
      <c r="R1070" s="46"/>
      <c r="S1070" s="46"/>
    </row>
    <row r="1071" spans="7:19" ht="24.95" customHeight="1">
      <c r="G1071" s="62"/>
      <c r="I1071" s="62"/>
      <c r="O1071" s="62"/>
      <c r="P1071" s="62"/>
      <c r="R1071" s="46"/>
      <c r="S1071" s="46"/>
    </row>
    <row r="1072" spans="7:19" ht="24.95" customHeight="1">
      <c r="G1072" s="62"/>
      <c r="I1072" s="62"/>
      <c r="O1072" s="62"/>
      <c r="P1072" s="62"/>
      <c r="R1072" s="46"/>
      <c r="S1072" s="46"/>
    </row>
    <row r="1073" spans="7:19" ht="24.95" customHeight="1">
      <c r="G1073" s="62"/>
      <c r="I1073" s="62"/>
      <c r="O1073" s="62"/>
      <c r="P1073" s="62"/>
      <c r="R1073" s="46"/>
      <c r="S1073" s="46"/>
    </row>
    <row r="1074" spans="7:19" ht="24.95" customHeight="1">
      <c r="G1074" s="62"/>
      <c r="I1074" s="62"/>
      <c r="O1074" s="62"/>
      <c r="P1074" s="62"/>
      <c r="R1074" s="46"/>
      <c r="S1074" s="46"/>
    </row>
    <row r="1075" spans="7:19" ht="24.95" customHeight="1">
      <c r="G1075" s="62"/>
      <c r="I1075" s="62"/>
      <c r="O1075" s="62"/>
      <c r="P1075" s="62"/>
      <c r="R1075" s="46"/>
      <c r="S1075" s="46"/>
    </row>
    <row r="1076" spans="7:19" ht="24.95" customHeight="1">
      <c r="G1076" s="62"/>
      <c r="I1076" s="62"/>
      <c r="O1076" s="62"/>
      <c r="P1076" s="62"/>
      <c r="R1076" s="46"/>
      <c r="S1076" s="46"/>
    </row>
    <row r="1077" spans="7:19" ht="24.95" customHeight="1">
      <c r="G1077" s="62"/>
      <c r="I1077" s="62"/>
      <c r="O1077" s="62"/>
      <c r="P1077" s="62"/>
      <c r="R1077" s="46"/>
      <c r="S1077" s="46"/>
    </row>
    <row r="1078" spans="7:19" ht="24.95" customHeight="1">
      <c r="G1078" s="62"/>
      <c r="I1078" s="62"/>
      <c r="O1078" s="62"/>
      <c r="P1078" s="62"/>
      <c r="R1078" s="46"/>
      <c r="S1078" s="46"/>
    </row>
    <row r="1079" spans="7:19" ht="24.95" customHeight="1">
      <c r="G1079" s="62"/>
      <c r="I1079" s="62"/>
      <c r="O1079" s="62"/>
      <c r="P1079" s="62"/>
      <c r="R1079" s="46"/>
      <c r="S1079" s="46"/>
    </row>
    <row r="1080" spans="7:19" ht="24.95" customHeight="1">
      <c r="G1080" s="62"/>
      <c r="I1080" s="62"/>
      <c r="O1080" s="62"/>
      <c r="P1080" s="62"/>
      <c r="R1080" s="46"/>
      <c r="S1080" s="46"/>
    </row>
    <row r="1081" spans="7:19" ht="24.95" customHeight="1">
      <c r="G1081" s="62"/>
      <c r="I1081" s="62"/>
      <c r="O1081" s="62"/>
      <c r="P1081" s="62"/>
      <c r="R1081" s="46"/>
      <c r="S1081" s="46"/>
    </row>
    <row r="1082" spans="7:19" ht="24.95" customHeight="1">
      <c r="G1082" s="62"/>
      <c r="I1082" s="62"/>
      <c r="O1082" s="62"/>
      <c r="P1082" s="62"/>
      <c r="R1082" s="46"/>
      <c r="S1082" s="46"/>
    </row>
    <row r="1083" spans="7:19" ht="24.95" customHeight="1">
      <c r="G1083" s="62"/>
      <c r="I1083" s="62"/>
      <c r="O1083" s="62"/>
      <c r="P1083" s="62"/>
      <c r="R1083" s="46"/>
      <c r="S1083" s="46"/>
    </row>
    <row r="1084" spans="7:19" ht="24.95" customHeight="1">
      <c r="G1084" s="62"/>
      <c r="I1084" s="62"/>
      <c r="O1084" s="62"/>
      <c r="P1084" s="62"/>
      <c r="R1084" s="46"/>
      <c r="S1084" s="46"/>
    </row>
    <row r="1085" spans="7:19" ht="24.95" customHeight="1">
      <c r="G1085" s="62"/>
      <c r="I1085" s="62"/>
      <c r="O1085" s="62"/>
      <c r="P1085" s="62"/>
      <c r="R1085" s="46"/>
      <c r="S1085" s="46"/>
    </row>
    <row r="1086" spans="7:19" ht="24.95" customHeight="1">
      <c r="G1086" s="62"/>
      <c r="I1086" s="62"/>
      <c r="O1086" s="62"/>
      <c r="P1086" s="62"/>
      <c r="R1086" s="46"/>
      <c r="S1086" s="46"/>
    </row>
    <row r="1087" spans="7:19" ht="24.95" customHeight="1">
      <c r="G1087" s="62"/>
      <c r="I1087" s="62"/>
      <c r="O1087" s="62"/>
      <c r="P1087" s="62"/>
      <c r="R1087" s="46"/>
      <c r="S1087" s="46"/>
    </row>
    <row r="1088" spans="7:19" ht="24.95" customHeight="1">
      <c r="G1088" s="62"/>
      <c r="I1088" s="62"/>
      <c r="O1088" s="62"/>
      <c r="P1088" s="62"/>
      <c r="R1088" s="46"/>
      <c r="S1088" s="46"/>
    </row>
    <row r="1089" spans="7:19" ht="24.95" customHeight="1">
      <c r="G1089" s="62"/>
      <c r="I1089" s="62"/>
      <c r="O1089" s="62"/>
      <c r="P1089" s="62"/>
      <c r="R1089" s="46"/>
      <c r="S1089" s="46"/>
    </row>
    <row r="1090" spans="7:19" ht="24.95" customHeight="1">
      <c r="G1090" s="62"/>
      <c r="I1090" s="62"/>
      <c r="O1090" s="62"/>
      <c r="P1090" s="62"/>
      <c r="R1090" s="46"/>
      <c r="S1090" s="46"/>
    </row>
    <row r="1091" spans="7:19" ht="24.95" customHeight="1">
      <c r="G1091" s="62"/>
      <c r="I1091" s="62"/>
      <c r="O1091" s="62"/>
      <c r="P1091" s="62"/>
      <c r="R1091" s="46"/>
      <c r="S1091" s="46"/>
    </row>
    <row r="1092" spans="7:19" ht="24.95" customHeight="1">
      <c r="G1092" s="62"/>
      <c r="I1092" s="62"/>
      <c r="O1092" s="62"/>
      <c r="P1092" s="62"/>
      <c r="R1092" s="46"/>
      <c r="S1092" s="46"/>
    </row>
    <row r="1093" spans="7:19" ht="24.95" customHeight="1">
      <c r="G1093" s="62"/>
      <c r="I1093" s="62"/>
      <c r="O1093" s="62"/>
      <c r="P1093" s="62"/>
      <c r="R1093" s="46"/>
      <c r="S1093" s="46"/>
    </row>
    <row r="1094" spans="7:19" ht="24.95" customHeight="1">
      <c r="G1094" s="62"/>
      <c r="I1094" s="62"/>
      <c r="O1094" s="62"/>
      <c r="P1094" s="62"/>
      <c r="R1094" s="46"/>
      <c r="S1094" s="46"/>
    </row>
    <row r="1095" spans="7:19" ht="24.95" customHeight="1">
      <c r="G1095" s="62"/>
      <c r="I1095" s="62"/>
      <c r="O1095" s="62"/>
      <c r="P1095" s="62"/>
      <c r="R1095" s="46"/>
      <c r="S1095" s="46"/>
    </row>
    <row r="1096" spans="7:19" ht="24.95" customHeight="1">
      <c r="G1096" s="62"/>
      <c r="I1096" s="62"/>
      <c r="O1096" s="62"/>
      <c r="P1096" s="62"/>
      <c r="R1096" s="46"/>
      <c r="S1096" s="46"/>
    </row>
    <row r="1097" spans="7:19" ht="24.95" customHeight="1">
      <c r="G1097" s="62"/>
      <c r="I1097" s="62"/>
      <c r="O1097" s="62"/>
      <c r="P1097" s="62"/>
      <c r="R1097" s="46"/>
      <c r="S1097" s="46"/>
    </row>
    <row r="1098" spans="7:19" ht="24.95" customHeight="1">
      <c r="G1098" s="62"/>
      <c r="I1098" s="62"/>
      <c r="O1098" s="62"/>
      <c r="P1098" s="62"/>
      <c r="R1098" s="46"/>
      <c r="S1098" s="46"/>
    </row>
    <row r="1099" spans="7:19" ht="24.95" customHeight="1">
      <c r="G1099" s="62"/>
      <c r="I1099" s="62"/>
      <c r="O1099" s="62"/>
      <c r="P1099" s="62"/>
      <c r="R1099" s="46"/>
      <c r="S1099" s="46"/>
    </row>
    <row r="1100" spans="7:19" ht="24.95" customHeight="1">
      <c r="G1100" s="62"/>
      <c r="I1100" s="62"/>
      <c r="O1100" s="62"/>
      <c r="P1100" s="62"/>
      <c r="R1100" s="46"/>
      <c r="S1100" s="46"/>
    </row>
    <row r="1101" spans="7:19" ht="24.95" customHeight="1">
      <c r="G1101" s="62"/>
      <c r="I1101" s="62"/>
      <c r="O1101" s="62"/>
      <c r="P1101" s="62"/>
      <c r="R1101" s="46"/>
      <c r="S1101" s="46"/>
    </row>
    <row r="1102" spans="7:19" ht="24.95" customHeight="1">
      <c r="G1102" s="62"/>
      <c r="I1102" s="62"/>
      <c r="O1102" s="62"/>
      <c r="P1102" s="62"/>
      <c r="R1102" s="46"/>
      <c r="S1102" s="46"/>
    </row>
    <row r="1103" spans="7:19" ht="24.95" customHeight="1">
      <c r="G1103" s="62"/>
      <c r="I1103" s="62"/>
      <c r="O1103" s="62"/>
      <c r="P1103" s="62"/>
      <c r="R1103" s="46"/>
      <c r="S1103" s="46"/>
    </row>
    <row r="1104" spans="7:19" ht="24.95" customHeight="1">
      <c r="G1104" s="62"/>
      <c r="I1104" s="62"/>
      <c r="O1104" s="62"/>
      <c r="P1104" s="62"/>
      <c r="R1104" s="46"/>
      <c r="S1104" s="46"/>
    </row>
    <row r="1105" spans="7:19" ht="24.95" customHeight="1">
      <c r="G1105" s="62"/>
      <c r="I1105" s="62"/>
      <c r="O1105" s="62"/>
      <c r="P1105" s="62"/>
      <c r="R1105" s="46"/>
      <c r="S1105" s="46"/>
    </row>
    <row r="1106" spans="7:19" ht="24.95" customHeight="1">
      <c r="G1106" s="62"/>
      <c r="I1106" s="62"/>
      <c r="O1106" s="62"/>
      <c r="P1106" s="62"/>
      <c r="R1106" s="46"/>
      <c r="S1106" s="46"/>
    </row>
    <row r="1107" spans="7:19" ht="24.95" customHeight="1">
      <c r="G1107" s="62"/>
      <c r="I1107" s="62"/>
      <c r="O1107" s="62"/>
      <c r="P1107" s="62"/>
      <c r="R1107" s="46"/>
      <c r="S1107" s="46"/>
    </row>
    <row r="1108" spans="7:19" ht="24.95" customHeight="1">
      <c r="G1108" s="62"/>
      <c r="I1108" s="62"/>
      <c r="O1108" s="62"/>
      <c r="P1108" s="62"/>
      <c r="R1108" s="46"/>
      <c r="S1108" s="46"/>
    </row>
    <row r="1109" spans="7:19" ht="24.95" customHeight="1">
      <c r="G1109" s="62"/>
      <c r="I1109" s="62"/>
      <c r="O1109" s="62"/>
      <c r="P1109" s="62"/>
      <c r="R1109" s="46"/>
      <c r="S1109" s="46"/>
    </row>
    <row r="1110" spans="7:19" ht="24.95" customHeight="1">
      <c r="G1110" s="62"/>
      <c r="I1110" s="62"/>
      <c r="O1110" s="62"/>
      <c r="P1110" s="62"/>
      <c r="R1110" s="46"/>
      <c r="S1110" s="46"/>
    </row>
    <row r="1111" spans="7:19" ht="24.95" customHeight="1">
      <c r="G1111" s="62"/>
      <c r="I1111" s="62"/>
      <c r="O1111" s="62"/>
      <c r="P1111" s="62"/>
      <c r="R1111" s="46"/>
      <c r="S1111" s="46"/>
    </row>
    <row r="1112" spans="7:19" ht="24.95" customHeight="1">
      <c r="G1112" s="62"/>
      <c r="I1112" s="62"/>
      <c r="O1112" s="62"/>
      <c r="P1112" s="62"/>
      <c r="R1112" s="46"/>
      <c r="S1112" s="46"/>
    </row>
    <row r="1113" spans="7:19" ht="24.95" customHeight="1">
      <c r="G1113" s="62"/>
      <c r="I1113" s="62"/>
      <c r="O1113" s="62"/>
      <c r="P1113" s="62"/>
      <c r="R1113" s="46"/>
      <c r="S1113" s="46"/>
    </row>
    <row r="1114" spans="7:19" ht="24.95" customHeight="1">
      <c r="G1114" s="62"/>
      <c r="I1114" s="62"/>
      <c r="O1114" s="62"/>
      <c r="P1114" s="62"/>
      <c r="R1114" s="46"/>
      <c r="S1114" s="46"/>
    </row>
    <row r="1115" spans="7:19" ht="24.95" customHeight="1">
      <c r="G1115" s="62"/>
      <c r="I1115" s="62"/>
      <c r="O1115" s="62"/>
      <c r="P1115" s="62"/>
      <c r="R1115" s="46"/>
      <c r="S1115" s="46"/>
    </row>
    <row r="1116" spans="7:19" ht="24.95" customHeight="1">
      <c r="G1116" s="62"/>
      <c r="I1116" s="62"/>
      <c r="O1116" s="62"/>
      <c r="P1116" s="62"/>
      <c r="R1116" s="46"/>
      <c r="S1116" s="46"/>
    </row>
    <row r="1117" spans="7:19" ht="24.95" customHeight="1">
      <c r="G1117" s="62"/>
      <c r="I1117" s="62"/>
      <c r="O1117" s="62"/>
      <c r="P1117" s="62"/>
      <c r="R1117" s="46"/>
      <c r="S1117" s="46"/>
    </row>
    <row r="1118" spans="7:19" ht="24.95" customHeight="1">
      <c r="G1118" s="62"/>
      <c r="I1118" s="62"/>
      <c r="O1118" s="62"/>
      <c r="P1118" s="62"/>
      <c r="R1118" s="46"/>
      <c r="S1118" s="46"/>
    </row>
    <row r="1119" spans="7:19" ht="24.95" customHeight="1">
      <c r="G1119" s="62"/>
      <c r="I1119" s="62"/>
      <c r="O1119" s="62"/>
      <c r="P1119" s="62"/>
      <c r="R1119" s="46"/>
      <c r="S1119" s="46"/>
    </row>
    <row r="1120" spans="7:19" ht="24.95" customHeight="1">
      <c r="G1120" s="62"/>
      <c r="I1120" s="62"/>
      <c r="O1120" s="62"/>
      <c r="P1120" s="62"/>
      <c r="R1120" s="46"/>
      <c r="S1120" s="46"/>
    </row>
    <row r="1121" spans="7:19" ht="24.95" customHeight="1">
      <c r="G1121" s="62"/>
      <c r="I1121" s="62"/>
      <c r="O1121" s="62"/>
      <c r="P1121" s="62"/>
      <c r="R1121" s="46"/>
      <c r="S1121" s="46"/>
    </row>
    <row r="1122" spans="7:19" ht="24.95" customHeight="1">
      <c r="G1122" s="62"/>
      <c r="I1122" s="62"/>
      <c r="O1122" s="62"/>
      <c r="P1122" s="62"/>
      <c r="R1122" s="46"/>
      <c r="S1122" s="46"/>
    </row>
    <row r="1123" spans="7:19" ht="24.95" customHeight="1">
      <c r="G1123" s="62"/>
      <c r="I1123" s="62"/>
      <c r="O1123" s="62"/>
      <c r="P1123" s="62"/>
      <c r="R1123" s="46"/>
      <c r="S1123" s="46"/>
    </row>
    <row r="1124" spans="7:19" ht="24.95" customHeight="1">
      <c r="G1124" s="62"/>
      <c r="I1124" s="62"/>
      <c r="O1124" s="62"/>
      <c r="P1124" s="62"/>
      <c r="R1124" s="46"/>
      <c r="S1124" s="46"/>
    </row>
    <row r="1125" spans="7:19" ht="24.95" customHeight="1">
      <c r="G1125" s="62"/>
      <c r="I1125" s="62"/>
      <c r="O1125" s="62"/>
      <c r="P1125" s="62"/>
      <c r="R1125" s="46"/>
      <c r="S1125" s="46"/>
    </row>
    <row r="1126" spans="7:19" ht="24.95" customHeight="1">
      <c r="G1126" s="62"/>
      <c r="I1126" s="62"/>
      <c r="O1126" s="62"/>
      <c r="P1126" s="62"/>
      <c r="R1126" s="46"/>
      <c r="S1126" s="46"/>
    </row>
    <row r="1127" spans="7:19" ht="24.95" customHeight="1">
      <c r="G1127" s="62"/>
      <c r="I1127" s="62"/>
      <c r="O1127" s="62"/>
      <c r="P1127" s="62"/>
      <c r="R1127" s="46"/>
      <c r="S1127" s="46"/>
    </row>
    <row r="1128" spans="7:19" ht="24.95" customHeight="1">
      <c r="G1128" s="62"/>
      <c r="I1128" s="62"/>
      <c r="O1128" s="62"/>
      <c r="P1128" s="62"/>
      <c r="R1128" s="46"/>
      <c r="S1128" s="46"/>
    </row>
    <row r="1129" spans="7:19" ht="24.95" customHeight="1">
      <c r="G1129" s="62"/>
      <c r="I1129" s="62"/>
      <c r="O1129" s="62"/>
      <c r="P1129" s="62"/>
      <c r="R1129" s="46"/>
      <c r="S1129" s="46"/>
    </row>
    <row r="1130" spans="7:19" ht="24.95" customHeight="1">
      <c r="G1130" s="62"/>
      <c r="I1130" s="62"/>
      <c r="O1130" s="62"/>
      <c r="P1130" s="62"/>
      <c r="R1130" s="46"/>
      <c r="S1130" s="46"/>
    </row>
    <row r="1131" spans="7:19" ht="24.95" customHeight="1">
      <c r="G1131" s="62"/>
      <c r="I1131" s="62"/>
      <c r="O1131" s="62"/>
      <c r="P1131" s="62"/>
      <c r="R1131" s="46"/>
      <c r="S1131" s="46"/>
    </row>
    <row r="1132" spans="7:19" ht="24.95" customHeight="1">
      <c r="G1132" s="62"/>
      <c r="I1132" s="62"/>
      <c r="O1132" s="62"/>
      <c r="P1132" s="62"/>
      <c r="R1132" s="46"/>
      <c r="S1132" s="46"/>
    </row>
    <row r="1133" spans="7:19" ht="24.95" customHeight="1">
      <c r="G1133" s="62"/>
      <c r="I1133" s="62"/>
      <c r="O1133" s="62"/>
      <c r="P1133" s="62"/>
      <c r="R1133" s="46"/>
      <c r="S1133" s="46"/>
    </row>
    <row r="1134" spans="7:19" ht="24.95" customHeight="1">
      <c r="G1134" s="62"/>
      <c r="I1134" s="62"/>
      <c r="O1134" s="62"/>
      <c r="P1134" s="62"/>
      <c r="R1134" s="46"/>
      <c r="S1134" s="46"/>
    </row>
    <row r="1135" spans="7:19" ht="24.95" customHeight="1">
      <c r="G1135" s="62"/>
      <c r="I1135" s="62"/>
      <c r="O1135" s="62"/>
      <c r="P1135" s="62"/>
      <c r="R1135" s="46"/>
      <c r="S1135" s="46"/>
    </row>
    <row r="1136" spans="7:19" ht="24.95" customHeight="1">
      <c r="G1136" s="62"/>
      <c r="I1136" s="62"/>
      <c r="O1136" s="62"/>
      <c r="P1136" s="62"/>
      <c r="R1136" s="46"/>
      <c r="S1136" s="46"/>
    </row>
    <row r="1137" spans="7:19" ht="24.95" customHeight="1">
      <c r="G1137" s="62"/>
      <c r="I1137" s="62"/>
      <c r="O1137" s="62"/>
      <c r="P1137" s="62"/>
      <c r="R1137" s="46"/>
      <c r="S1137" s="46"/>
    </row>
    <row r="1138" spans="7:19" ht="24.95" customHeight="1">
      <c r="G1138" s="62"/>
      <c r="I1138" s="62"/>
      <c r="O1138" s="62"/>
      <c r="P1138" s="62"/>
      <c r="R1138" s="46"/>
      <c r="S1138" s="46"/>
    </row>
    <row r="1139" spans="7:19" ht="24.95" customHeight="1">
      <c r="G1139" s="62"/>
      <c r="I1139" s="62"/>
      <c r="O1139" s="62"/>
      <c r="P1139" s="62"/>
      <c r="R1139" s="46"/>
      <c r="S1139" s="46"/>
    </row>
    <row r="1140" spans="7:19" ht="24.95" customHeight="1">
      <c r="G1140" s="62"/>
      <c r="I1140" s="62"/>
      <c r="O1140" s="62"/>
      <c r="P1140" s="62"/>
      <c r="R1140" s="46"/>
      <c r="S1140" s="46"/>
    </row>
    <row r="1141" spans="7:19" ht="24.95" customHeight="1">
      <c r="G1141" s="62"/>
      <c r="I1141" s="62"/>
      <c r="O1141" s="62"/>
      <c r="P1141" s="62"/>
      <c r="R1141" s="46"/>
      <c r="S1141" s="46"/>
    </row>
    <row r="1142" spans="7:19" ht="24.95" customHeight="1">
      <c r="G1142" s="62"/>
      <c r="I1142" s="62"/>
      <c r="O1142" s="62"/>
      <c r="P1142" s="62"/>
      <c r="R1142" s="46"/>
      <c r="S1142" s="46"/>
    </row>
    <row r="1143" spans="7:19" ht="24.95" customHeight="1">
      <c r="G1143" s="62"/>
      <c r="I1143" s="62"/>
      <c r="O1143" s="62"/>
      <c r="P1143" s="62"/>
      <c r="R1143" s="46"/>
      <c r="S1143" s="46"/>
    </row>
    <row r="1144" spans="7:19" ht="24.95" customHeight="1">
      <c r="G1144" s="62"/>
      <c r="I1144" s="62"/>
      <c r="O1144" s="62"/>
      <c r="P1144" s="62"/>
      <c r="R1144" s="46"/>
      <c r="S1144" s="46"/>
    </row>
    <row r="1145" spans="7:19" ht="24.95" customHeight="1">
      <c r="G1145" s="62"/>
      <c r="I1145" s="62"/>
      <c r="O1145" s="62"/>
      <c r="P1145" s="62"/>
      <c r="R1145" s="46"/>
      <c r="S1145" s="46"/>
    </row>
    <row r="1146" spans="7:19" ht="24.95" customHeight="1">
      <c r="G1146" s="62"/>
      <c r="I1146" s="62"/>
      <c r="O1146" s="62"/>
      <c r="P1146" s="62"/>
      <c r="R1146" s="46"/>
      <c r="S1146" s="46"/>
    </row>
    <row r="1147" spans="7:19" ht="24.95" customHeight="1">
      <c r="G1147" s="62"/>
      <c r="I1147" s="62"/>
      <c r="O1147" s="62"/>
      <c r="P1147" s="62"/>
      <c r="R1147" s="46"/>
      <c r="S1147" s="46"/>
    </row>
    <row r="1148" spans="7:19" ht="24.95" customHeight="1">
      <c r="G1148" s="62"/>
      <c r="I1148" s="62"/>
      <c r="O1148" s="62"/>
      <c r="P1148" s="62"/>
      <c r="R1148" s="46"/>
      <c r="S1148" s="46"/>
    </row>
    <row r="1149" spans="7:19" ht="24.95" customHeight="1">
      <c r="G1149" s="62"/>
      <c r="I1149" s="62"/>
      <c r="O1149" s="62"/>
      <c r="P1149" s="62"/>
      <c r="R1149" s="46"/>
      <c r="S1149" s="46"/>
    </row>
    <row r="1150" spans="7:19" ht="24.95" customHeight="1">
      <c r="G1150" s="62"/>
      <c r="I1150" s="62"/>
      <c r="O1150" s="62"/>
      <c r="P1150" s="62"/>
      <c r="R1150" s="46"/>
      <c r="S1150" s="46"/>
    </row>
    <row r="1151" spans="7:19" ht="24.95" customHeight="1">
      <c r="G1151" s="62"/>
      <c r="I1151" s="62"/>
      <c r="O1151" s="62"/>
      <c r="P1151" s="62"/>
      <c r="R1151" s="46"/>
      <c r="S1151" s="46"/>
    </row>
    <row r="1152" spans="7:19" ht="24.95" customHeight="1">
      <c r="G1152" s="62"/>
      <c r="I1152" s="62"/>
      <c r="O1152" s="62"/>
      <c r="P1152" s="62"/>
      <c r="R1152" s="46"/>
      <c r="S1152" s="46"/>
    </row>
    <row r="1153" spans="7:19" ht="24.95" customHeight="1">
      <c r="G1153" s="62"/>
      <c r="I1153" s="62"/>
      <c r="O1153" s="62"/>
      <c r="P1153" s="62"/>
      <c r="R1153" s="46"/>
      <c r="S1153" s="46"/>
    </row>
    <row r="1154" spans="7:19" ht="24.95" customHeight="1">
      <c r="G1154" s="62"/>
      <c r="I1154" s="62"/>
      <c r="O1154" s="62"/>
      <c r="P1154" s="62"/>
      <c r="R1154" s="46"/>
      <c r="S1154" s="46"/>
    </row>
    <row r="1155" spans="7:19" ht="24.95" customHeight="1">
      <c r="G1155" s="62"/>
      <c r="I1155" s="62"/>
      <c r="O1155" s="62"/>
      <c r="P1155" s="62"/>
      <c r="R1155" s="46"/>
      <c r="S1155" s="46"/>
    </row>
    <row r="1156" spans="7:19" ht="24.95" customHeight="1">
      <c r="G1156" s="62"/>
      <c r="I1156" s="62"/>
      <c r="O1156" s="62"/>
      <c r="P1156" s="62"/>
      <c r="R1156" s="46"/>
      <c r="S1156" s="46"/>
    </row>
    <row r="1157" spans="7:19" ht="24.95" customHeight="1">
      <c r="G1157" s="62"/>
      <c r="I1157" s="62"/>
      <c r="O1157" s="62"/>
      <c r="P1157" s="62"/>
      <c r="R1157" s="46"/>
      <c r="S1157" s="46"/>
    </row>
    <row r="1158" spans="7:19" ht="24.95" customHeight="1">
      <c r="G1158" s="62"/>
      <c r="I1158" s="62"/>
      <c r="O1158" s="62"/>
      <c r="P1158" s="62"/>
      <c r="R1158" s="46"/>
      <c r="S1158" s="46"/>
    </row>
    <row r="1159" spans="7:19" ht="24.95" customHeight="1">
      <c r="G1159" s="62"/>
      <c r="I1159" s="62"/>
      <c r="O1159" s="62"/>
      <c r="P1159" s="62"/>
      <c r="R1159" s="46"/>
      <c r="S1159" s="46"/>
    </row>
    <row r="1160" spans="7:19" ht="24.95" customHeight="1">
      <c r="G1160" s="62"/>
      <c r="I1160" s="62"/>
      <c r="O1160" s="62"/>
      <c r="P1160" s="62"/>
      <c r="R1160" s="46"/>
      <c r="S1160" s="46"/>
    </row>
    <row r="1161" spans="7:19" ht="24.95" customHeight="1">
      <c r="G1161" s="62"/>
      <c r="I1161" s="62"/>
      <c r="O1161" s="62"/>
      <c r="P1161" s="62"/>
      <c r="R1161" s="46"/>
      <c r="S1161" s="46"/>
    </row>
    <row r="1162" spans="7:19" ht="24.95" customHeight="1">
      <c r="G1162" s="62"/>
      <c r="I1162" s="62"/>
      <c r="O1162" s="62"/>
      <c r="P1162" s="62"/>
      <c r="R1162" s="46"/>
      <c r="S1162" s="46"/>
    </row>
    <row r="1163" spans="7:19" ht="24.95" customHeight="1">
      <c r="G1163" s="62"/>
      <c r="I1163" s="62"/>
      <c r="O1163" s="62"/>
      <c r="P1163" s="62"/>
      <c r="R1163" s="46"/>
      <c r="S1163" s="46"/>
    </row>
    <row r="1164" spans="7:19" ht="24.95" customHeight="1">
      <c r="G1164" s="62"/>
      <c r="I1164" s="62"/>
      <c r="O1164" s="62"/>
      <c r="P1164" s="62"/>
      <c r="R1164" s="46"/>
      <c r="S1164" s="46"/>
    </row>
    <row r="1165" spans="7:19" ht="24.95" customHeight="1">
      <c r="G1165" s="62"/>
      <c r="I1165" s="62"/>
      <c r="O1165" s="62"/>
      <c r="P1165" s="62"/>
      <c r="R1165" s="46"/>
      <c r="S1165" s="46"/>
    </row>
    <row r="1166" spans="7:19" ht="24.95" customHeight="1">
      <c r="G1166" s="62"/>
      <c r="I1166" s="62"/>
      <c r="O1166" s="62"/>
      <c r="P1166" s="62"/>
      <c r="R1166" s="46"/>
      <c r="S1166" s="46"/>
    </row>
    <row r="1167" spans="7:19" ht="24.95" customHeight="1">
      <c r="G1167" s="62"/>
      <c r="I1167" s="62"/>
      <c r="O1167" s="62"/>
      <c r="P1167" s="62"/>
      <c r="R1167" s="46"/>
      <c r="S1167" s="46"/>
    </row>
    <row r="1168" spans="7:19" ht="24.95" customHeight="1">
      <c r="G1168" s="62"/>
      <c r="I1168" s="62"/>
      <c r="O1168" s="62"/>
      <c r="P1168" s="62"/>
      <c r="R1168" s="46"/>
      <c r="S1168" s="46"/>
    </row>
    <row r="1169" spans="7:19" ht="24.95" customHeight="1">
      <c r="G1169" s="62"/>
      <c r="I1169" s="62"/>
      <c r="O1169" s="62"/>
      <c r="P1169" s="62"/>
      <c r="R1169" s="46"/>
      <c r="S1169" s="46"/>
    </row>
    <row r="1170" spans="7:19" ht="24.95" customHeight="1">
      <c r="G1170" s="62"/>
      <c r="I1170" s="62"/>
      <c r="O1170" s="62"/>
      <c r="P1170" s="62"/>
      <c r="R1170" s="46"/>
      <c r="S1170" s="46"/>
    </row>
    <row r="1171" spans="7:19" ht="24.95" customHeight="1">
      <c r="G1171" s="62"/>
      <c r="I1171" s="62"/>
      <c r="O1171" s="62"/>
      <c r="P1171" s="62"/>
      <c r="R1171" s="46"/>
      <c r="S1171" s="46"/>
    </row>
    <row r="1172" spans="7:19" ht="24.95" customHeight="1">
      <c r="G1172" s="62"/>
      <c r="I1172" s="62"/>
      <c r="O1172" s="62"/>
      <c r="P1172" s="62"/>
      <c r="R1172" s="46"/>
      <c r="S1172" s="46"/>
    </row>
    <row r="1173" spans="7:19" ht="24.95" customHeight="1">
      <c r="G1173" s="62"/>
      <c r="I1173" s="62"/>
      <c r="O1173" s="62"/>
      <c r="P1173" s="62"/>
      <c r="R1173" s="46"/>
      <c r="S1173" s="46"/>
    </row>
    <row r="1174" spans="7:19" ht="24.95" customHeight="1">
      <c r="G1174" s="62"/>
      <c r="I1174" s="62"/>
      <c r="O1174" s="62"/>
      <c r="P1174" s="62"/>
      <c r="R1174" s="46"/>
      <c r="S1174" s="46"/>
    </row>
    <row r="1175" spans="7:19" ht="24.95" customHeight="1">
      <c r="G1175" s="62"/>
      <c r="I1175" s="62"/>
      <c r="O1175" s="62"/>
      <c r="P1175" s="62"/>
      <c r="R1175" s="46"/>
      <c r="S1175" s="46"/>
    </row>
    <row r="1176" spans="7:19" ht="24.95" customHeight="1">
      <c r="G1176" s="62"/>
      <c r="I1176" s="62"/>
      <c r="O1176" s="62"/>
      <c r="P1176" s="62"/>
      <c r="R1176" s="46"/>
      <c r="S1176" s="46"/>
    </row>
    <row r="1177" spans="7:19" ht="24.95" customHeight="1">
      <c r="G1177" s="62"/>
      <c r="I1177" s="62"/>
      <c r="O1177" s="62"/>
      <c r="P1177" s="62"/>
      <c r="R1177" s="46"/>
      <c r="S1177" s="46"/>
    </row>
    <row r="1178" spans="7:19" ht="24.95" customHeight="1">
      <c r="G1178" s="62"/>
      <c r="I1178" s="62"/>
      <c r="O1178" s="62"/>
      <c r="P1178" s="62"/>
      <c r="R1178" s="46"/>
      <c r="S1178" s="46"/>
    </row>
    <row r="1179" spans="7:19" ht="24.95" customHeight="1">
      <c r="G1179" s="62"/>
      <c r="I1179" s="62"/>
      <c r="O1179" s="62"/>
      <c r="P1179" s="62"/>
      <c r="R1179" s="46"/>
      <c r="S1179" s="46"/>
    </row>
    <row r="1180" spans="7:19" ht="24.95" customHeight="1">
      <c r="G1180" s="62"/>
      <c r="I1180" s="62"/>
      <c r="O1180" s="62"/>
      <c r="P1180" s="62"/>
      <c r="R1180" s="46"/>
      <c r="S1180" s="46"/>
    </row>
    <row r="1181" spans="7:19" ht="24.95" customHeight="1">
      <c r="G1181" s="62"/>
      <c r="I1181" s="62"/>
      <c r="O1181" s="62"/>
      <c r="P1181" s="62"/>
      <c r="R1181" s="46"/>
      <c r="S1181" s="46"/>
    </row>
    <row r="1182" spans="7:19" ht="24.95" customHeight="1">
      <c r="G1182" s="62"/>
      <c r="I1182" s="62"/>
      <c r="O1182" s="62"/>
      <c r="P1182" s="62"/>
      <c r="R1182" s="46"/>
      <c r="S1182" s="46"/>
    </row>
    <row r="1183" spans="7:19" ht="24.95" customHeight="1">
      <c r="G1183" s="62"/>
      <c r="I1183" s="62"/>
      <c r="O1183" s="62"/>
      <c r="P1183" s="62"/>
      <c r="R1183" s="46"/>
      <c r="S1183" s="46"/>
    </row>
    <row r="1184" spans="7:19" ht="24.95" customHeight="1">
      <c r="G1184" s="62"/>
      <c r="I1184" s="62"/>
      <c r="O1184" s="62"/>
      <c r="P1184" s="62"/>
      <c r="R1184" s="46"/>
      <c r="S1184" s="46"/>
    </row>
    <row r="1185" spans="7:19" ht="24.95" customHeight="1">
      <c r="G1185" s="62"/>
      <c r="I1185" s="62"/>
      <c r="O1185" s="62"/>
      <c r="P1185" s="62"/>
      <c r="R1185" s="46"/>
      <c r="S1185" s="46"/>
    </row>
    <row r="1186" spans="7:19" ht="24.95" customHeight="1">
      <c r="G1186" s="62"/>
      <c r="I1186" s="62"/>
      <c r="O1186" s="62"/>
      <c r="P1186" s="62"/>
      <c r="R1186" s="46"/>
      <c r="S1186" s="46"/>
    </row>
    <row r="1187" spans="7:19" ht="24.95" customHeight="1">
      <c r="G1187" s="62"/>
      <c r="I1187" s="62"/>
      <c r="O1187" s="62"/>
      <c r="P1187" s="62"/>
      <c r="R1187" s="46"/>
      <c r="S1187" s="46"/>
    </row>
    <row r="1188" spans="7:19" ht="24.95" customHeight="1">
      <c r="G1188" s="62"/>
      <c r="I1188" s="62"/>
      <c r="O1188" s="62"/>
      <c r="P1188" s="62"/>
      <c r="R1188" s="46"/>
      <c r="S1188" s="46"/>
    </row>
    <row r="1189" spans="7:19" ht="24.95" customHeight="1">
      <c r="G1189" s="62"/>
      <c r="I1189" s="62"/>
      <c r="O1189" s="62"/>
      <c r="P1189" s="62"/>
      <c r="R1189" s="46"/>
      <c r="S1189" s="46"/>
    </row>
    <row r="1190" spans="7:19" ht="24.95" customHeight="1">
      <c r="G1190" s="62"/>
      <c r="I1190" s="62"/>
      <c r="O1190" s="62"/>
      <c r="P1190" s="62"/>
      <c r="R1190" s="46"/>
      <c r="S1190" s="46"/>
    </row>
    <row r="1191" spans="7:19" ht="24.95" customHeight="1">
      <c r="G1191" s="62"/>
      <c r="I1191" s="62"/>
      <c r="O1191" s="62"/>
      <c r="P1191" s="62"/>
      <c r="R1191" s="46"/>
      <c r="S1191" s="46"/>
    </row>
    <row r="1192" spans="7:19" ht="24.95" customHeight="1">
      <c r="G1192" s="62"/>
      <c r="I1192" s="62"/>
      <c r="O1192" s="62"/>
      <c r="P1192" s="62"/>
      <c r="R1192" s="46"/>
      <c r="S1192" s="46"/>
    </row>
    <row r="1193" spans="7:19" ht="24.95" customHeight="1">
      <c r="G1193" s="62"/>
      <c r="I1193" s="62"/>
      <c r="O1193" s="62"/>
      <c r="P1193" s="62"/>
      <c r="R1193" s="46"/>
      <c r="S1193" s="46"/>
    </row>
    <row r="1194" spans="7:19" ht="24.95" customHeight="1">
      <c r="G1194" s="62"/>
      <c r="I1194" s="62"/>
      <c r="O1194" s="62"/>
      <c r="P1194" s="62"/>
      <c r="R1194" s="46"/>
      <c r="S1194" s="46"/>
    </row>
    <row r="1195" spans="7:19" ht="24.95" customHeight="1">
      <c r="G1195" s="62"/>
      <c r="I1195" s="62"/>
      <c r="O1195" s="62"/>
      <c r="P1195" s="62"/>
      <c r="R1195" s="46"/>
      <c r="S1195" s="46"/>
    </row>
    <row r="1196" spans="7:19" ht="24.95" customHeight="1">
      <c r="G1196" s="62"/>
      <c r="I1196" s="62"/>
      <c r="O1196" s="62"/>
      <c r="P1196" s="62"/>
      <c r="R1196" s="46"/>
      <c r="S1196" s="46"/>
    </row>
    <row r="1197" spans="7:19" ht="24.95" customHeight="1">
      <c r="G1197" s="62"/>
      <c r="I1197" s="62"/>
      <c r="O1197" s="62"/>
      <c r="P1197" s="62"/>
      <c r="R1197" s="46"/>
      <c r="S1197" s="46"/>
    </row>
    <row r="1198" spans="7:19" ht="24.95" customHeight="1">
      <c r="G1198" s="62"/>
      <c r="I1198" s="62"/>
      <c r="O1198" s="62"/>
      <c r="P1198" s="62"/>
      <c r="R1198" s="46"/>
      <c r="S1198" s="46"/>
    </row>
    <row r="1199" spans="7:19" ht="24.95" customHeight="1">
      <c r="G1199" s="62"/>
      <c r="I1199" s="62"/>
      <c r="O1199" s="62"/>
      <c r="P1199" s="62"/>
      <c r="R1199" s="46"/>
      <c r="S1199" s="46"/>
    </row>
    <row r="1200" spans="7:19" ht="24.95" customHeight="1">
      <c r="G1200" s="62"/>
      <c r="I1200" s="62"/>
      <c r="O1200" s="62"/>
      <c r="P1200" s="62"/>
      <c r="R1200" s="46"/>
      <c r="S1200" s="46"/>
    </row>
    <row r="1201" spans="7:19" ht="24.95" customHeight="1">
      <c r="G1201" s="62"/>
      <c r="I1201" s="62"/>
      <c r="O1201" s="62"/>
      <c r="P1201" s="62"/>
      <c r="R1201" s="46"/>
      <c r="S1201" s="46"/>
    </row>
    <row r="1202" spans="7:19" ht="24.95" customHeight="1">
      <c r="G1202" s="62"/>
      <c r="I1202" s="62"/>
      <c r="O1202" s="62"/>
      <c r="P1202" s="62"/>
      <c r="R1202" s="46"/>
      <c r="S1202" s="46"/>
    </row>
    <row r="1203" spans="7:19" ht="24.95" customHeight="1">
      <c r="G1203" s="62"/>
      <c r="I1203" s="62"/>
      <c r="O1203" s="62"/>
      <c r="P1203" s="62"/>
      <c r="R1203" s="46"/>
      <c r="S1203" s="46"/>
    </row>
    <row r="1204" spans="7:19" ht="24.95" customHeight="1">
      <c r="G1204" s="62"/>
      <c r="I1204" s="62"/>
      <c r="O1204" s="62"/>
      <c r="P1204" s="62"/>
      <c r="R1204" s="46"/>
      <c r="S1204" s="46"/>
    </row>
    <row r="1205" spans="7:19" ht="24.95" customHeight="1">
      <c r="G1205" s="62"/>
      <c r="I1205" s="62"/>
      <c r="O1205" s="62"/>
      <c r="P1205" s="62"/>
      <c r="R1205" s="46"/>
      <c r="S1205" s="46"/>
    </row>
    <row r="1206" spans="7:19" ht="24.95" customHeight="1">
      <c r="G1206" s="62"/>
      <c r="I1206" s="62"/>
      <c r="O1206" s="62"/>
      <c r="P1206" s="62"/>
      <c r="R1206" s="46"/>
      <c r="S1206" s="46"/>
    </row>
    <row r="1207" spans="7:19" ht="24.95" customHeight="1">
      <c r="G1207" s="62"/>
      <c r="I1207" s="62"/>
      <c r="O1207" s="62"/>
      <c r="P1207" s="62"/>
      <c r="R1207" s="46"/>
      <c r="S1207" s="46"/>
    </row>
    <row r="1208" spans="7:19" ht="24.95" customHeight="1">
      <c r="G1208" s="62"/>
      <c r="I1208" s="62"/>
      <c r="O1208" s="62"/>
      <c r="P1208" s="62"/>
      <c r="R1208" s="46"/>
      <c r="S1208" s="46"/>
    </row>
    <row r="1209" spans="7:19" ht="24.95" customHeight="1">
      <c r="G1209" s="62"/>
      <c r="I1209" s="62"/>
      <c r="O1209" s="62"/>
      <c r="P1209" s="62"/>
      <c r="R1209" s="46"/>
      <c r="S1209" s="46"/>
    </row>
    <row r="1210" spans="7:19" ht="24.95" customHeight="1">
      <c r="G1210" s="62"/>
      <c r="I1210" s="62"/>
      <c r="O1210" s="62"/>
      <c r="P1210" s="62"/>
      <c r="R1210" s="46"/>
      <c r="S1210" s="46"/>
    </row>
    <row r="1211" spans="7:19" ht="24.95" customHeight="1">
      <c r="G1211" s="62"/>
      <c r="I1211" s="62"/>
      <c r="O1211" s="62"/>
      <c r="P1211" s="62"/>
      <c r="R1211" s="46"/>
      <c r="S1211" s="46"/>
    </row>
    <row r="1212" spans="7:19" ht="24.95" customHeight="1">
      <c r="G1212" s="62"/>
      <c r="I1212" s="62"/>
      <c r="O1212" s="62"/>
      <c r="P1212" s="62"/>
      <c r="R1212" s="46"/>
      <c r="S1212" s="46"/>
    </row>
    <row r="1213" spans="7:19" ht="24.95" customHeight="1">
      <c r="G1213" s="62"/>
      <c r="I1213" s="62"/>
      <c r="O1213" s="62"/>
      <c r="P1213" s="62"/>
      <c r="R1213" s="46"/>
      <c r="S1213" s="46"/>
    </row>
    <row r="1214" spans="7:19" ht="24.95" customHeight="1">
      <c r="G1214" s="62"/>
      <c r="I1214" s="62"/>
      <c r="O1214" s="62"/>
      <c r="P1214" s="62"/>
      <c r="R1214" s="46"/>
      <c r="S1214" s="46"/>
    </row>
    <row r="1215" spans="7:19" ht="24.95" customHeight="1">
      <c r="G1215" s="62"/>
      <c r="I1215" s="62"/>
      <c r="O1215" s="62"/>
      <c r="P1215" s="62"/>
      <c r="R1215" s="46"/>
      <c r="S1215" s="46"/>
    </row>
    <row r="1216" spans="7:19" ht="24.95" customHeight="1">
      <c r="G1216" s="62"/>
      <c r="I1216" s="62"/>
      <c r="O1216" s="62"/>
      <c r="P1216" s="62"/>
      <c r="R1216" s="46"/>
      <c r="S1216" s="46"/>
    </row>
    <row r="1217" spans="7:19" ht="24.95" customHeight="1">
      <c r="G1217" s="62"/>
      <c r="I1217" s="62"/>
      <c r="O1217" s="62"/>
      <c r="P1217" s="62"/>
      <c r="R1217" s="46"/>
      <c r="S1217" s="46"/>
    </row>
    <row r="1218" spans="7:19" ht="24.95" customHeight="1">
      <c r="G1218" s="62"/>
      <c r="I1218" s="62"/>
      <c r="O1218" s="62"/>
      <c r="P1218" s="62"/>
      <c r="R1218" s="46"/>
      <c r="S1218" s="46"/>
    </row>
    <row r="1219" spans="7:19" ht="24.95" customHeight="1">
      <c r="G1219" s="62"/>
      <c r="I1219" s="62"/>
      <c r="O1219" s="62"/>
      <c r="P1219" s="62"/>
      <c r="R1219" s="46"/>
      <c r="S1219" s="46"/>
    </row>
    <row r="1220" spans="7:19" ht="24.95" customHeight="1">
      <c r="G1220" s="62"/>
      <c r="I1220" s="62"/>
      <c r="O1220" s="62"/>
      <c r="P1220" s="62"/>
      <c r="R1220" s="46"/>
      <c r="S1220" s="46"/>
    </row>
    <row r="1221" spans="7:19" ht="24.95" customHeight="1">
      <c r="G1221" s="62"/>
      <c r="I1221" s="62"/>
      <c r="O1221" s="62"/>
      <c r="P1221" s="62"/>
      <c r="R1221" s="46"/>
      <c r="S1221" s="46"/>
    </row>
    <row r="1222" spans="7:19" ht="24.95" customHeight="1">
      <c r="G1222" s="62"/>
      <c r="I1222" s="62"/>
      <c r="O1222" s="62"/>
      <c r="P1222" s="62"/>
      <c r="R1222" s="46"/>
      <c r="S1222" s="46"/>
    </row>
    <row r="1223" spans="7:19" ht="24.95" customHeight="1">
      <c r="G1223" s="62"/>
      <c r="I1223" s="62"/>
      <c r="O1223" s="62"/>
      <c r="P1223" s="62"/>
      <c r="R1223" s="46"/>
      <c r="S1223" s="46"/>
    </row>
    <row r="1224" spans="7:19" ht="24.95" customHeight="1">
      <c r="G1224" s="62"/>
      <c r="I1224" s="62"/>
      <c r="O1224" s="62"/>
      <c r="P1224" s="62"/>
      <c r="R1224" s="46"/>
      <c r="S1224" s="46"/>
    </row>
    <row r="1225" spans="7:19" ht="24.95" customHeight="1">
      <c r="G1225" s="62"/>
      <c r="I1225" s="62"/>
      <c r="O1225" s="62"/>
      <c r="P1225" s="62"/>
      <c r="R1225" s="46"/>
      <c r="S1225" s="46"/>
    </row>
    <row r="1226" spans="7:19" ht="24.95" customHeight="1">
      <c r="G1226" s="62"/>
      <c r="I1226" s="62"/>
      <c r="O1226" s="62"/>
      <c r="P1226" s="62"/>
      <c r="R1226" s="46"/>
      <c r="S1226" s="46"/>
    </row>
    <row r="1227" spans="7:19" ht="24.95" customHeight="1">
      <c r="G1227" s="62"/>
      <c r="I1227" s="62"/>
      <c r="O1227" s="62"/>
      <c r="P1227" s="62"/>
      <c r="R1227" s="46"/>
      <c r="S1227" s="46"/>
    </row>
    <row r="1228" spans="7:19" ht="24.95" customHeight="1">
      <c r="G1228" s="62"/>
      <c r="I1228" s="62"/>
      <c r="O1228" s="62"/>
      <c r="P1228" s="62"/>
      <c r="R1228" s="46"/>
      <c r="S1228" s="46"/>
    </row>
    <row r="1229" spans="7:19" ht="24.95" customHeight="1">
      <c r="G1229" s="62"/>
      <c r="I1229" s="62"/>
      <c r="O1229" s="62"/>
      <c r="P1229" s="62"/>
      <c r="R1229" s="46"/>
      <c r="S1229" s="46"/>
    </row>
    <row r="1230" spans="7:19" ht="24.95" customHeight="1">
      <c r="G1230" s="62"/>
      <c r="I1230" s="62"/>
      <c r="O1230" s="62"/>
      <c r="P1230" s="62"/>
      <c r="R1230" s="46"/>
      <c r="S1230" s="46"/>
    </row>
    <row r="1231" spans="7:19" ht="24.95" customHeight="1">
      <c r="G1231" s="62"/>
      <c r="I1231" s="62"/>
      <c r="O1231" s="62"/>
      <c r="P1231" s="62"/>
      <c r="R1231" s="46"/>
      <c r="S1231" s="46"/>
    </row>
    <row r="1232" spans="7:19" ht="24.95" customHeight="1">
      <c r="G1232" s="62"/>
      <c r="I1232" s="62"/>
      <c r="O1232" s="62"/>
      <c r="P1232" s="62"/>
      <c r="R1232" s="46"/>
      <c r="S1232" s="46"/>
    </row>
    <row r="1233" spans="7:19" ht="24.95" customHeight="1">
      <c r="G1233" s="62"/>
      <c r="I1233" s="62"/>
      <c r="O1233" s="62"/>
      <c r="P1233" s="62"/>
      <c r="R1233" s="46"/>
      <c r="S1233" s="46"/>
    </row>
    <row r="1234" spans="7:19" ht="24.95" customHeight="1">
      <c r="G1234" s="62"/>
      <c r="I1234" s="62"/>
      <c r="O1234" s="62"/>
      <c r="P1234" s="62"/>
      <c r="R1234" s="46"/>
      <c r="S1234" s="46"/>
    </row>
    <row r="1235" spans="7:19" ht="24.95" customHeight="1">
      <c r="G1235" s="62"/>
      <c r="I1235" s="62"/>
      <c r="O1235" s="62"/>
      <c r="P1235" s="62"/>
      <c r="R1235" s="46"/>
      <c r="S1235" s="46"/>
    </row>
    <row r="1236" spans="7:19" ht="24.95" customHeight="1">
      <c r="G1236" s="62"/>
      <c r="I1236" s="62"/>
      <c r="O1236" s="62"/>
      <c r="P1236" s="62"/>
      <c r="R1236" s="46"/>
      <c r="S1236" s="46"/>
    </row>
    <row r="1237" spans="7:19" ht="24.95" customHeight="1">
      <c r="G1237" s="62"/>
      <c r="I1237" s="62"/>
      <c r="O1237" s="62"/>
      <c r="P1237" s="62"/>
      <c r="R1237" s="46"/>
      <c r="S1237" s="46"/>
    </row>
    <row r="1238" spans="7:19" ht="24.95" customHeight="1">
      <c r="G1238" s="62"/>
      <c r="I1238" s="62"/>
      <c r="O1238" s="62"/>
      <c r="P1238" s="62"/>
      <c r="R1238" s="46"/>
      <c r="S1238" s="46"/>
    </row>
    <row r="1239" spans="7:19" ht="24.95" customHeight="1">
      <c r="G1239" s="62"/>
      <c r="I1239" s="62"/>
      <c r="O1239" s="62"/>
      <c r="P1239" s="62"/>
      <c r="R1239" s="46"/>
      <c r="S1239" s="46"/>
    </row>
    <row r="1240" spans="7:19" ht="24.95" customHeight="1">
      <c r="G1240" s="62"/>
      <c r="I1240" s="62"/>
      <c r="O1240" s="62"/>
      <c r="P1240" s="62"/>
      <c r="R1240" s="46"/>
      <c r="S1240" s="46"/>
    </row>
    <row r="1241" spans="7:19" ht="24.95" customHeight="1">
      <c r="G1241" s="62"/>
      <c r="I1241" s="62"/>
      <c r="O1241" s="62"/>
      <c r="P1241" s="62"/>
      <c r="R1241" s="46"/>
      <c r="S1241" s="46"/>
    </row>
    <row r="1242" spans="7:19" ht="24.95" customHeight="1">
      <c r="G1242" s="62"/>
      <c r="I1242" s="62"/>
      <c r="O1242" s="62"/>
      <c r="P1242" s="62"/>
      <c r="R1242" s="46"/>
      <c r="S1242" s="46"/>
    </row>
    <row r="1243" spans="7:19" ht="24.95" customHeight="1">
      <c r="G1243" s="62"/>
      <c r="I1243" s="62"/>
      <c r="O1243" s="62"/>
      <c r="P1243" s="62"/>
      <c r="R1243" s="46"/>
      <c r="S1243" s="46"/>
    </row>
    <row r="1244" spans="7:19" ht="24.95" customHeight="1">
      <c r="G1244" s="62"/>
      <c r="I1244" s="62"/>
      <c r="O1244" s="62"/>
      <c r="P1244" s="62"/>
      <c r="R1244" s="46"/>
      <c r="S1244" s="46"/>
    </row>
    <row r="1245" spans="7:19" ht="24.95" customHeight="1">
      <c r="G1245" s="62"/>
      <c r="I1245" s="62"/>
      <c r="O1245" s="62"/>
      <c r="P1245" s="62"/>
      <c r="R1245" s="46"/>
      <c r="S1245" s="46"/>
    </row>
    <row r="1246" spans="7:19" ht="24.95" customHeight="1">
      <c r="G1246" s="62"/>
      <c r="I1246" s="62"/>
      <c r="O1246" s="62"/>
      <c r="P1246" s="62"/>
      <c r="R1246" s="46"/>
      <c r="S1246" s="46"/>
    </row>
    <row r="1247" spans="7:19" ht="24.95" customHeight="1">
      <c r="G1247" s="62"/>
      <c r="I1247" s="62"/>
      <c r="O1247" s="62"/>
      <c r="P1247" s="62"/>
      <c r="R1247" s="46"/>
      <c r="S1247" s="46"/>
    </row>
    <row r="1248" spans="7:19" ht="24.95" customHeight="1">
      <c r="G1248" s="62"/>
      <c r="I1248" s="62"/>
      <c r="O1248" s="62"/>
      <c r="P1248" s="62"/>
      <c r="R1248" s="46"/>
      <c r="S1248" s="46"/>
    </row>
    <row r="1249" spans="7:19" ht="24.95" customHeight="1">
      <c r="G1249" s="62"/>
      <c r="I1249" s="62"/>
      <c r="O1249" s="62"/>
      <c r="P1249" s="62"/>
      <c r="R1249" s="46"/>
      <c r="S1249" s="46"/>
    </row>
    <row r="1250" spans="7:19" ht="24.95" customHeight="1">
      <c r="G1250" s="62"/>
      <c r="I1250" s="62"/>
      <c r="O1250" s="62"/>
      <c r="P1250" s="62"/>
      <c r="R1250" s="46"/>
      <c r="S1250" s="46"/>
    </row>
    <row r="1251" spans="7:19" ht="24.95" customHeight="1">
      <c r="G1251" s="62"/>
      <c r="I1251" s="62"/>
      <c r="O1251" s="62"/>
      <c r="P1251" s="62"/>
      <c r="R1251" s="46"/>
      <c r="S1251" s="46"/>
    </row>
    <row r="1252" spans="7:19" ht="24.95" customHeight="1">
      <c r="G1252" s="62"/>
      <c r="I1252" s="62"/>
      <c r="O1252" s="62"/>
      <c r="P1252" s="62"/>
      <c r="R1252" s="46"/>
      <c r="S1252" s="46"/>
    </row>
    <row r="1253" spans="7:19" ht="24.95" customHeight="1">
      <c r="G1253" s="62"/>
      <c r="I1253" s="62"/>
      <c r="O1253" s="62"/>
      <c r="P1253" s="62"/>
      <c r="R1253" s="46"/>
      <c r="S1253" s="46"/>
    </row>
    <row r="1254" spans="7:19" ht="24.95" customHeight="1">
      <c r="G1254" s="62"/>
      <c r="I1254" s="62"/>
      <c r="O1254" s="62"/>
      <c r="P1254" s="62"/>
      <c r="R1254" s="46"/>
      <c r="S1254" s="46"/>
    </row>
    <row r="1255" spans="7:19" ht="24.95" customHeight="1">
      <c r="G1255" s="62"/>
      <c r="I1255" s="62"/>
      <c r="O1255" s="62"/>
      <c r="P1255" s="62"/>
      <c r="R1255" s="46"/>
      <c r="S1255" s="46"/>
    </row>
    <row r="1256" spans="7:19" ht="24.95" customHeight="1">
      <c r="G1256" s="62"/>
      <c r="I1256" s="62"/>
      <c r="O1256" s="62"/>
      <c r="P1256" s="62"/>
      <c r="R1256" s="46"/>
      <c r="S1256" s="46"/>
    </row>
    <row r="1257" spans="7:19" ht="24.95" customHeight="1">
      <c r="G1257" s="62"/>
      <c r="I1257" s="62"/>
      <c r="O1257" s="62"/>
      <c r="P1257" s="62"/>
      <c r="R1257" s="46"/>
      <c r="S1257" s="46"/>
    </row>
    <row r="1258" spans="7:19" ht="24.95" customHeight="1">
      <c r="G1258" s="62"/>
      <c r="I1258" s="62"/>
      <c r="O1258" s="62"/>
      <c r="P1258" s="62"/>
      <c r="R1258" s="46"/>
      <c r="S1258" s="46"/>
    </row>
    <row r="1259" spans="7:19" ht="24.95" customHeight="1">
      <c r="G1259" s="62"/>
      <c r="I1259" s="62"/>
      <c r="O1259" s="62"/>
      <c r="P1259" s="62"/>
      <c r="R1259" s="46"/>
      <c r="S1259" s="46"/>
    </row>
    <row r="1260" spans="7:19" ht="24.95" customHeight="1">
      <c r="G1260" s="62"/>
      <c r="I1260" s="62"/>
      <c r="O1260" s="62"/>
      <c r="P1260" s="62"/>
      <c r="R1260" s="46"/>
      <c r="S1260" s="46"/>
    </row>
    <row r="1261" spans="7:19" ht="24.95" customHeight="1">
      <c r="G1261" s="62"/>
      <c r="I1261" s="62"/>
      <c r="O1261" s="62"/>
      <c r="P1261" s="62"/>
      <c r="R1261" s="46"/>
      <c r="S1261" s="46"/>
    </row>
    <row r="1262" spans="7:19" ht="24.95" customHeight="1">
      <c r="G1262" s="62"/>
      <c r="I1262" s="62"/>
      <c r="O1262" s="62"/>
      <c r="P1262" s="62"/>
      <c r="R1262" s="46"/>
      <c r="S1262" s="46"/>
    </row>
    <row r="1263" spans="7:19" ht="24.95" customHeight="1">
      <c r="G1263" s="62"/>
      <c r="I1263" s="62"/>
      <c r="O1263" s="62"/>
      <c r="P1263" s="62"/>
      <c r="R1263" s="46"/>
      <c r="S1263" s="46"/>
    </row>
    <row r="1264" spans="7:19" ht="24.95" customHeight="1">
      <c r="G1264" s="62"/>
      <c r="I1264" s="62"/>
      <c r="O1264" s="62"/>
      <c r="P1264" s="62"/>
      <c r="R1264" s="46"/>
      <c r="S1264" s="46"/>
    </row>
    <row r="1265" spans="7:19" ht="24.95" customHeight="1">
      <c r="G1265" s="62"/>
      <c r="I1265" s="62"/>
      <c r="O1265" s="62"/>
      <c r="P1265" s="62"/>
      <c r="R1265" s="46"/>
      <c r="S1265" s="46"/>
    </row>
    <row r="1266" spans="7:19" ht="24.95" customHeight="1">
      <c r="G1266" s="62"/>
      <c r="I1266" s="62"/>
      <c r="O1266" s="62"/>
      <c r="P1266" s="62"/>
      <c r="R1266" s="46"/>
      <c r="S1266" s="46"/>
    </row>
    <row r="1267" spans="7:19" ht="24.95" customHeight="1">
      <c r="G1267" s="62"/>
      <c r="I1267" s="62"/>
      <c r="O1267" s="62"/>
      <c r="P1267" s="62"/>
      <c r="R1267" s="46"/>
      <c r="S1267" s="46"/>
    </row>
    <row r="1268" spans="7:19" ht="24.95" customHeight="1">
      <c r="G1268" s="62"/>
      <c r="I1268" s="62"/>
      <c r="O1268" s="62"/>
      <c r="P1268" s="62"/>
      <c r="R1268" s="46"/>
      <c r="S1268" s="46"/>
    </row>
    <row r="1269" spans="7:19" ht="24.95" customHeight="1">
      <c r="G1269" s="62"/>
      <c r="I1269" s="62"/>
      <c r="O1269" s="62"/>
      <c r="P1269" s="62"/>
      <c r="R1269" s="46"/>
      <c r="S1269" s="46"/>
    </row>
    <row r="1270" spans="7:19" ht="24.95" customHeight="1">
      <c r="G1270" s="62"/>
      <c r="I1270" s="62"/>
      <c r="O1270" s="62"/>
      <c r="P1270" s="62"/>
      <c r="R1270" s="46"/>
      <c r="S1270" s="46"/>
    </row>
    <row r="1271" spans="7:19" ht="24.95" customHeight="1">
      <c r="G1271" s="62"/>
      <c r="I1271" s="62"/>
      <c r="O1271" s="62"/>
      <c r="P1271" s="62"/>
      <c r="R1271" s="46"/>
      <c r="S1271" s="46"/>
    </row>
    <row r="1272" spans="7:19" ht="24.95" customHeight="1">
      <c r="G1272" s="62"/>
      <c r="I1272" s="62"/>
      <c r="O1272" s="62"/>
      <c r="P1272" s="62"/>
      <c r="R1272" s="46"/>
      <c r="S1272" s="46"/>
    </row>
    <row r="1273" spans="7:19" ht="24.95" customHeight="1">
      <c r="G1273" s="62"/>
      <c r="I1273" s="62"/>
      <c r="O1273" s="62"/>
      <c r="P1273" s="62"/>
      <c r="R1273" s="46"/>
      <c r="S1273" s="46"/>
    </row>
    <row r="1274" spans="7:19" ht="24.95" customHeight="1">
      <c r="G1274" s="62"/>
      <c r="I1274" s="62"/>
      <c r="O1274" s="62"/>
      <c r="P1274" s="62"/>
      <c r="R1274" s="46"/>
      <c r="S1274" s="46"/>
    </row>
    <row r="1275" spans="7:19" ht="24.95" customHeight="1">
      <c r="G1275" s="62"/>
      <c r="I1275" s="62"/>
      <c r="O1275" s="62"/>
      <c r="P1275" s="62"/>
      <c r="R1275" s="46"/>
      <c r="S1275" s="46"/>
    </row>
    <row r="1276" spans="7:19" ht="24.95" customHeight="1">
      <c r="G1276" s="62"/>
      <c r="I1276" s="62"/>
      <c r="O1276" s="62"/>
      <c r="P1276" s="62"/>
      <c r="R1276" s="46"/>
      <c r="S1276" s="46"/>
    </row>
    <row r="1277" spans="7:19" ht="24.95" customHeight="1">
      <c r="G1277" s="62"/>
      <c r="I1277" s="62"/>
      <c r="O1277" s="62"/>
      <c r="P1277" s="62"/>
      <c r="R1277" s="46"/>
      <c r="S1277" s="46"/>
    </row>
    <row r="1278" spans="7:19" ht="24.95" customHeight="1">
      <c r="G1278" s="62"/>
      <c r="I1278" s="62"/>
      <c r="O1278" s="62"/>
      <c r="P1278" s="62"/>
      <c r="R1278" s="46"/>
      <c r="S1278" s="46"/>
    </row>
    <row r="1279" spans="7:19" ht="24.95" customHeight="1">
      <c r="G1279" s="62"/>
      <c r="I1279" s="62"/>
      <c r="O1279" s="62"/>
      <c r="P1279" s="62"/>
      <c r="R1279" s="46"/>
      <c r="S1279" s="46"/>
    </row>
    <row r="1280" spans="7:19" ht="24.95" customHeight="1">
      <c r="G1280" s="62"/>
      <c r="I1280" s="62"/>
      <c r="O1280" s="62"/>
      <c r="P1280" s="62"/>
      <c r="R1280" s="46"/>
      <c r="S1280" s="46"/>
    </row>
    <row r="1281" spans="7:19" ht="24.95" customHeight="1">
      <c r="G1281" s="62"/>
      <c r="I1281" s="62"/>
      <c r="O1281" s="62"/>
      <c r="P1281" s="62"/>
      <c r="R1281" s="46"/>
      <c r="S1281" s="46"/>
    </row>
    <row r="1282" spans="7:19" ht="24.95" customHeight="1">
      <c r="G1282" s="62"/>
      <c r="I1282" s="62"/>
      <c r="O1282" s="62"/>
      <c r="P1282" s="62"/>
      <c r="R1282" s="46"/>
      <c r="S1282" s="46"/>
    </row>
    <row r="1283" spans="7:19" ht="24.95" customHeight="1">
      <c r="G1283" s="62"/>
      <c r="I1283" s="62"/>
      <c r="O1283" s="62"/>
      <c r="P1283" s="62"/>
      <c r="R1283" s="46"/>
      <c r="S1283" s="46"/>
    </row>
    <row r="1284" spans="7:19" ht="24.95" customHeight="1">
      <c r="G1284" s="62"/>
      <c r="I1284" s="62"/>
      <c r="O1284" s="62"/>
      <c r="P1284" s="62"/>
      <c r="R1284" s="46"/>
      <c r="S1284" s="46"/>
    </row>
    <row r="1285" spans="7:19" ht="24.95" customHeight="1">
      <c r="G1285" s="62"/>
      <c r="I1285" s="62"/>
      <c r="O1285" s="62"/>
      <c r="P1285" s="62"/>
      <c r="R1285" s="46"/>
      <c r="S1285" s="46"/>
    </row>
    <row r="1286" spans="7:19" ht="24.95" customHeight="1">
      <c r="G1286" s="62"/>
      <c r="I1286" s="62"/>
      <c r="O1286" s="62"/>
      <c r="P1286" s="62"/>
      <c r="R1286" s="46"/>
      <c r="S1286" s="46"/>
    </row>
    <row r="1287" spans="7:19" ht="24.95" customHeight="1">
      <c r="G1287" s="62"/>
      <c r="I1287" s="62"/>
      <c r="O1287" s="62"/>
      <c r="P1287" s="62"/>
      <c r="R1287" s="46"/>
      <c r="S1287" s="46"/>
    </row>
    <row r="1288" spans="7:19" ht="24.95" customHeight="1">
      <c r="G1288" s="62"/>
      <c r="I1288" s="62"/>
      <c r="O1288" s="62"/>
      <c r="P1288" s="62"/>
      <c r="R1288" s="46"/>
      <c r="S1288" s="46"/>
    </row>
    <row r="1289" spans="7:19" ht="24.95" customHeight="1">
      <c r="G1289" s="62"/>
      <c r="I1289" s="62"/>
      <c r="O1289" s="62"/>
      <c r="P1289" s="62"/>
      <c r="R1289" s="46"/>
      <c r="S1289" s="46"/>
    </row>
    <row r="1290" spans="7:19" ht="24.95" customHeight="1">
      <c r="G1290" s="62"/>
      <c r="I1290" s="62"/>
      <c r="O1290" s="62"/>
      <c r="P1290" s="62"/>
      <c r="R1290" s="46"/>
      <c r="S1290" s="46"/>
    </row>
    <row r="1291" spans="7:19" ht="24.95" customHeight="1">
      <c r="G1291" s="62"/>
      <c r="I1291" s="62"/>
      <c r="O1291" s="62"/>
      <c r="P1291" s="62"/>
      <c r="R1291" s="46"/>
      <c r="S1291" s="46"/>
    </row>
    <row r="1292" spans="7:19" ht="24.95" customHeight="1">
      <c r="G1292" s="62"/>
      <c r="I1292" s="62"/>
      <c r="O1292" s="62"/>
      <c r="P1292" s="62"/>
      <c r="R1292" s="46"/>
      <c r="S1292" s="46"/>
    </row>
    <row r="1293" spans="7:19" ht="24.95" customHeight="1">
      <c r="G1293" s="62"/>
      <c r="I1293" s="62"/>
      <c r="O1293" s="62"/>
      <c r="P1293" s="62"/>
      <c r="R1293" s="46"/>
      <c r="S1293" s="46"/>
    </row>
    <row r="1294" spans="7:19" ht="24.95" customHeight="1">
      <c r="G1294" s="62"/>
      <c r="I1294" s="62"/>
      <c r="O1294" s="62"/>
      <c r="P1294" s="62"/>
      <c r="R1294" s="46"/>
      <c r="S1294" s="46"/>
    </row>
    <row r="1295" spans="7:19" ht="24.95" customHeight="1">
      <c r="G1295" s="62"/>
      <c r="I1295" s="62"/>
      <c r="O1295" s="62"/>
      <c r="P1295" s="62"/>
      <c r="R1295" s="46"/>
      <c r="S1295" s="46"/>
    </row>
    <row r="1296" spans="7:19" ht="24.95" customHeight="1">
      <c r="G1296" s="62"/>
      <c r="I1296" s="62"/>
      <c r="O1296" s="62"/>
      <c r="P1296" s="62"/>
      <c r="R1296" s="46"/>
      <c r="S1296" s="46"/>
    </row>
    <row r="1297" spans="7:19" ht="24.95" customHeight="1">
      <c r="G1297" s="62"/>
      <c r="I1297" s="62"/>
      <c r="O1297" s="62"/>
      <c r="P1297" s="62"/>
      <c r="R1297" s="46"/>
      <c r="S1297" s="46"/>
    </row>
    <row r="1298" spans="7:19" ht="24.95" customHeight="1">
      <c r="G1298" s="62"/>
      <c r="I1298" s="62"/>
      <c r="O1298" s="62"/>
      <c r="P1298" s="62"/>
      <c r="R1298" s="46"/>
      <c r="S1298" s="46"/>
    </row>
    <row r="1299" spans="7:19" ht="24.95" customHeight="1">
      <c r="G1299" s="62"/>
      <c r="I1299" s="62"/>
      <c r="O1299" s="62"/>
      <c r="P1299" s="62"/>
      <c r="R1299" s="46"/>
      <c r="S1299" s="46"/>
    </row>
    <row r="1300" spans="7:19" ht="24.95" customHeight="1">
      <c r="G1300" s="62"/>
      <c r="I1300" s="62"/>
      <c r="O1300" s="62"/>
      <c r="P1300" s="62"/>
      <c r="R1300" s="46"/>
      <c r="S1300" s="46"/>
    </row>
    <row r="1301" spans="7:19" ht="24.95" customHeight="1">
      <c r="G1301" s="62"/>
      <c r="I1301" s="62"/>
      <c r="O1301" s="62"/>
      <c r="P1301" s="62"/>
      <c r="R1301" s="46"/>
      <c r="S1301" s="46"/>
    </row>
    <row r="1302" spans="7:19" ht="24.95" customHeight="1">
      <c r="G1302" s="62"/>
      <c r="I1302" s="62"/>
      <c r="O1302" s="62"/>
      <c r="P1302" s="62"/>
      <c r="R1302" s="46"/>
      <c r="S1302" s="46"/>
    </row>
    <row r="1303" spans="7:19" ht="24.95" customHeight="1">
      <c r="G1303" s="62"/>
      <c r="I1303" s="62"/>
      <c r="O1303" s="62"/>
      <c r="P1303" s="62"/>
      <c r="R1303" s="46"/>
      <c r="S1303" s="46"/>
    </row>
    <row r="1304" spans="7:19" ht="24.95" customHeight="1">
      <c r="G1304" s="62"/>
      <c r="I1304" s="62"/>
      <c r="O1304" s="62"/>
      <c r="P1304" s="62"/>
      <c r="R1304" s="46"/>
      <c r="S1304" s="46"/>
    </row>
    <row r="1305" spans="7:19" ht="24.95" customHeight="1">
      <c r="G1305" s="62"/>
      <c r="I1305" s="62"/>
      <c r="O1305" s="62"/>
      <c r="P1305" s="62"/>
      <c r="R1305" s="46"/>
      <c r="S1305" s="46"/>
    </row>
    <row r="1306" spans="7:19" ht="24.95" customHeight="1">
      <c r="G1306" s="62"/>
      <c r="I1306" s="62"/>
      <c r="O1306" s="62"/>
      <c r="P1306" s="62"/>
      <c r="R1306" s="46"/>
      <c r="S1306" s="46"/>
    </row>
    <row r="1307" spans="7:19" ht="24.95" customHeight="1">
      <c r="G1307" s="62"/>
      <c r="I1307" s="62"/>
      <c r="O1307" s="62"/>
      <c r="P1307" s="62"/>
      <c r="R1307" s="46"/>
      <c r="S1307" s="46"/>
    </row>
    <row r="1308" spans="7:19" ht="24.95" customHeight="1">
      <c r="G1308" s="62"/>
      <c r="I1308" s="62"/>
      <c r="O1308" s="62"/>
      <c r="P1308" s="62"/>
      <c r="R1308" s="46"/>
      <c r="S1308" s="46"/>
    </row>
    <row r="1309" spans="7:19" ht="24.95" customHeight="1">
      <c r="G1309" s="62"/>
      <c r="I1309" s="62"/>
      <c r="O1309" s="62"/>
      <c r="P1309" s="62"/>
      <c r="R1309" s="46"/>
      <c r="S1309" s="46"/>
    </row>
    <row r="1310" spans="7:19" ht="24.95" customHeight="1">
      <c r="G1310" s="62"/>
      <c r="I1310" s="62"/>
      <c r="O1310" s="62"/>
      <c r="P1310" s="62"/>
      <c r="R1310" s="46"/>
      <c r="S1310" s="46"/>
    </row>
    <row r="1311" spans="7:19" ht="24.95" customHeight="1">
      <c r="G1311" s="62"/>
      <c r="I1311" s="62"/>
      <c r="O1311" s="62"/>
      <c r="P1311" s="62"/>
      <c r="R1311" s="46"/>
      <c r="S1311" s="46"/>
    </row>
    <row r="1312" spans="7:19" ht="24.95" customHeight="1">
      <c r="G1312" s="62"/>
      <c r="I1312" s="62"/>
      <c r="O1312" s="62"/>
      <c r="P1312" s="62"/>
      <c r="R1312" s="46"/>
      <c r="S1312" s="46"/>
    </row>
    <row r="1313" spans="7:19" ht="24.95" customHeight="1">
      <c r="G1313" s="62"/>
      <c r="I1313" s="62"/>
      <c r="O1313" s="62"/>
      <c r="P1313" s="62"/>
      <c r="R1313" s="46"/>
      <c r="S1313" s="46"/>
    </row>
    <row r="1314" spans="7:19" ht="24.95" customHeight="1">
      <c r="G1314" s="62"/>
      <c r="I1314" s="62"/>
      <c r="O1314" s="62"/>
      <c r="P1314" s="62"/>
      <c r="R1314" s="46"/>
      <c r="S1314" s="46"/>
    </row>
    <row r="1315" spans="7:19" ht="24.95" customHeight="1">
      <c r="G1315" s="62"/>
      <c r="I1315" s="62"/>
      <c r="O1315" s="62"/>
      <c r="P1315" s="62"/>
      <c r="R1315" s="46"/>
      <c r="S1315" s="46"/>
    </row>
    <row r="1316" spans="7:19" ht="24.95" customHeight="1">
      <c r="G1316" s="62"/>
      <c r="I1316" s="62"/>
      <c r="O1316" s="62"/>
      <c r="P1316" s="62"/>
      <c r="R1316" s="46"/>
      <c r="S1316" s="46"/>
    </row>
    <row r="1317" spans="7:19" ht="24.95" customHeight="1">
      <c r="G1317" s="62"/>
      <c r="I1317" s="62"/>
      <c r="O1317" s="62"/>
      <c r="P1317" s="62"/>
      <c r="R1317" s="46"/>
      <c r="S1317" s="46"/>
    </row>
    <row r="1318" spans="7:19" ht="24.95" customHeight="1">
      <c r="G1318" s="62"/>
      <c r="I1318" s="62"/>
      <c r="O1318" s="62"/>
      <c r="P1318" s="62"/>
      <c r="R1318" s="46"/>
      <c r="S1318" s="46"/>
    </row>
    <row r="1319" spans="7:19" ht="24.95" customHeight="1">
      <c r="G1319" s="62"/>
      <c r="I1319" s="62"/>
      <c r="O1319" s="62"/>
      <c r="P1319" s="62"/>
      <c r="R1319" s="46"/>
      <c r="S1319" s="46"/>
    </row>
    <row r="1320" spans="7:19" ht="24.95" customHeight="1">
      <c r="G1320" s="62"/>
      <c r="I1320" s="62"/>
      <c r="O1320" s="62"/>
      <c r="P1320" s="62"/>
      <c r="R1320" s="46"/>
      <c r="S1320" s="46"/>
    </row>
    <row r="1321" spans="7:19" ht="24.95" customHeight="1">
      <c r="G1321" s="62"/>
      <c r="I1321" s="62"/>
      <c r="O1321" s="62"/>
      <c r="P1321" s="62"/>
      <c r="R1321" s="46"/>
      <c r="S1321" s="46"/>
    </row>
    <row r="1322" spans="7:19" ht="24.95" customHeight="1">
      <c r="G1322" s="62"/>
      <c r="I1322" s="62"/>
      <c r="O1322" s="62"/>
      <c r="P1322" s="62"/>
      <c r="R1322" s="46"/>
      <c r="S1322" s="46"/>
    </row>
    <row r="1323" spans="7:19" ht="24.95" customHeight="1">
      <c r="G1323" s="62"/>
      <c r="I1323" s="62"/>
      <c r="O1323" s="62"/>
      <c r="P1323" s="62"/>
      <c r="R1323" s="46"/>
      <c r="S1323" s="46"/>
    </row>
    <row r="1324" spans="7:19" ht="24.95" customHeight="1">
      <c r="G1324" s="62"/>
      <c r="I1324" s="62"/>
      <c r="O1324" s="62"/>
      <c r="P1324" s="62"/>
      <c r="R1324" s="46"/>
      <c r="S1324" s="46"/>
    </row>
    <row r="1325" spans="7:19" ht="24.95" customHeight="1">
      <c r="G1325" s="62"/>
      <c r="I1325" s="62"/>
      <c r="O1325" s="62"/>
      <c r="P1325" s="62"/>
      <c r="R1325" s="46"/>
      <c r="S1325" s="46"/>
    </row>
    <row r="1326" spans="7:19" ht="24.95" customHeight="1">
      <c r="G1326" s="62"/>
      <c r="I1326" s="62"/>
      <c r="O1326" s="62"/>
      <c r="P1326" s="62"/>
      <c r="R1326" s="46"/>
      <c r="S1326" s="46"/>
    </row>
    <row r="1327" spans="7:19" ht="24.95" customHeight="1">
      <c r="G1327" s="62"/>
      <c r="I1327" s="62"/>
      <c r="O1327" s="62"/>
      <c r="P1327" s="62"/>
      <c r="R1327" s="46"/>
      <c r="S1327" s="46"/>
    </row>
    <row r="1328" spans="7:19" ht="24.95" customHeight="1">
      <c r="G1328" s="62"/>
      <c r="I1328" s="62"/>
      <c r="O1328" s="62"/>
      <c r="P1328" s="62"/>
      <c r="R1328" s="46"/>
      <c r="S1328" s="46"/>
    </row>
    <row r="1329" spans="7:19" ht="24.95" customHeight="1">
      <c r="G1329" s="62"/>
      <c r="I1329" s="62"/>
      <c r="O1329" s="62"/>
      <c r="P1329" s="62"/>
      <c r="R1329" s="46"/>
      <c r="S1329" s="46"/>
    </row>
    <row r="1330" spans="7:19" ht="24.95" customHeight="1">
      <c r="G1330" s="62"/>
      <c r="I1330" s="62"/>
      <c r="O1330" s="62"/>
      <c r="P1330" s="62"/>
      <c r="R1330" s="46"/>
      <c r="S1330" s="46"/>
    </row>
    <row r="1331" spans="7:19" ht="24.95" customHeight="1">
      <c r="G1331" s="62"/>
      <c r="I1331" s="62"/>
      <c r="O1331" s="62"/>
      <c r="P1331" s="62"/>
      <c r="R1331" s="46"/>
      <c r="S1331" s="46"/>
    </row>
    <row r="1332" spans="7:19" ht="24.95" customHeight="1">
      <c r="G1332" s="62"/>
      <c r="I1332" s="62"/>
      <c r="O1332" s="62"/>
      <c r="P1332" s="62"/>
      <c r="R1332" s="46"/>
      <c r="S1332" s="46"/>
    </row>
    <row r="1333" spans="7:19" ht="24.95" customHeight="1">
      <c r="G1333" s="62"/>
      <c r="I1333" s="62"/>
      <c r="O1333" s="62"/>
      <c r="P1333" s="62"/>
      <c r="R1333" s="46"/>
      <c r="S1333" s="46"/>
    </row>
    <row r="1334" spans="7:19" ht="24.95" customHeight="1">
      <c r="G1334" s="62"/>
      <c r="I1334" s="62"/>
      <c r="O1334" s="62"/>
      <c r="P1334" s="62"/>
      <c r="R1334" s="46"/>
      <c r="S1334" s="46"/>
    </row>
    <row r="1335" spans="7:19" ht="24.95" customHeight="1">
      <c r="G1335" s="62"/>
      <c r="I1335" s="62"/>
      <c r="O1335" s="62"/>
      <c r="P1335" s="62"/>
      <c r="R1335" s="46"/>
      <c r="S1335" s="46"/>
    </row>
    <row r="1336" spans="7:19" ht="24.95" customHeight="1">
      <c r="G1336" s="62"/>
      <c r="I1336" s="62"/>
      <c r="O1336" s="62"/>
      <c r="P1336" s="62"/>
      <c r="R1336" s="46"/>
      <c r="S1336" s="46"/>
    </row>
    <row r="1337" spans="7:19" ht="24.95" customHeight="1">
      <c r="G1337" s="62"/>
      <c r="I1337" s="62"/>
      <c r="O1337" s="62"/>
      <c r="P1337" s="62"/>
      <c r="R1337" s="46"/>
      <c r="S1337" s="46"/>
    </row>
    <row r="1338" spans="7:19" ht="24.95" customHeight="1">
      <c r="G1338" s="62"/>
      <c r="I1338" s="62"/>
      <c r="O1338" s="62"/>
      <c r="P1338" s="62"/>
      <c r="R1338" s="46"/>
      <c r="S1338" s="46"/>
    </row>
    <row r="1339" spans="7:19" ht="24.95" customHeight="1">
      <c r="G1339" s="62"/>
      <c r="I1339" s="62"/>
      <c r="O1339" s="62"/>
      <c r="P1339" s="62"/>
      <c r="R1339" s="46"/>
      <c r="S1339" s="46"/>
    </row>
    <row r="1340" spans="7:19" ht="24.95" customHeight="1">
      <c r="G1340" s="62"/>
      <c r="I1340" s="62"/>
      <c r="O1340" s="62"/>
      <c r="P1340" s="62"/>
      <c r="R1340" s="46"/>
      <c r="S1340" s="46"/>
    </row>
    <row r="1341" spans="7:19" ht="24.95" customHeight="1">
      <c r="G1341" s="62"/>
      <c r="I1341" s="62"/>
      <c r="O1341" s="62"/>
      <c r="P1341" s="62"/>
      <c r="R1341" s="46"/>
      <c r="S1341" s="46"/>
    </row>
    <row r="1342" spans="7:19" ht="24.95" customHeight="1">
      <c r="G1342" s="62"/>
      <c r="I1342" s="62"/>
      <c r="O1342" s="62"/>
      <c r="P1342" s="62"/>
      <c r="R1342" s="46"/>
      <c r="S1342" s="46"/>
    </row>
    <row r="1343" spans="7:19" ht="24.95" customHeight="1">
      <c r="G1343" s="62"/>
      <c r="I1343" s="62"/>
      <c r="O1343" s="62"/>
      <c r="P1343" s="62"/>
      <c r="R1343" s="46"/>
      <c r="S1343" s="46"/>
    </row>
    <row r="1344" spans="7:19" ht="24.95" customHeight="1">
      <c r="G1344" s="62"/>
      <c r="I1344" s="62"/>
      <c r="O1344" s="62"/>
      <c r="P1344" s="62"/>
      <c r="R1344" s="46"/>
      <c r="S1344" s="46"/>
    </row>
    <row r="1345" spans="7:19" ht="24.95" customHeight="1">
      <c r="G1345" s="62"/>
      <c r="I1345" s="62"/>
      <c r="O1345" s="62"/>
      <c r="P1345" s="62"/>
      <c r="R1345" s="46"/>
      <c r="S1345" s="46"/>
    </row>
    <row r="1346" spans="7:19" ht="24.95" customHeight="1">
      <c r="G1346" s="62"/>
      <c r="I1346" s="62"/>
      <c r="O1346" s="62"/>
      <c r="P1346" s="62"/>
      <c r="R1346" s="46"/>
      <c r="S1346" s="46"/>
    </row>
    <row r="1347" spans="7:19" ht="24.95" customHeight="1">
      <c r="G1347" s="62"/>
      <c r="I1347" s="62"/>
      <c r="O1347" s="62"/>
      <c r="P1347" s="62"/>
      <c r="R1347" s="46"/>
      <c r="S1347" s="46"/>
    </row>
    <row r="1348" spans="7:19" ht="24.95" customHeight="1">
      <c r="G1348" s="62"/>
      <c r="I1348" s="62"/>
      <c r="O1348" s="62"/>
      <c r="P1348" s="62"/>
      <c r="R1348" s="46"/>
      <c r="S1348" s="46"/>
    </row>
    <row r="1349" spans="7:19" ht="24.95" customHeight="1">
      <c r="G1349" s="62"/>
      <c r="I1349" s="62"/>
      <c r="O1349" s="62"/>
      <c r="P1349" s="62"/>
      <c r="R1349" s="46"/>
      <c r="S1349" s="46"/>
    </row>
    <row r="1350" spans="7:19" ht="24.95" customHeight="1">
      <c r="G1350" s="62"/>
      <c r="I1350" s="62"/>
      <c r="O1350" s="62"/>
      <c r="P1350" s="62"/>
      <c r="R1350" s="46"/>
      <c r="S1350" s="46"/>
    </row>
    <row r="1351" spans="7:19" ht="24.95" customHeight="1">
      <c r="G1351" s="62"/>
      <c r="I1351" s="62"/>
      <c r="O1351" s="62"/>
      <c r="P1351" s="62"/>
      <c r="R1351" s="46"/>
      <c r="S1351" s="46"/>
    </row>
    <row r="1352" spans="7:19" ht="24.95" customHeight="1">
      <c r="G1352" s="62"/>
      <c r="I1352" s="62"/>
      <c r="O1352" s="62"/>
      <c r="P1352" s="62"/>
      <c r="R1352" s="46"/>
      <c r="S1352" s="46"/>
    </row>
    <row r="1353" spans="7:19" ht="24.95" customHeight="1">
      <c r="G1353" s="62"/>
      <c r="I1353" s="62"/>
      <c r="O1353" s="62"/>
      <c r="P1353" s="62"/>
      <c r="R1353" s="46"/>
      <c r="S1353" s="46"/>
    </row>
    <row r="1354" spans="7:19" ht="24.95" customHeight="1">
      <c r="G1354" s="62"/>
      <c r="I1354" s="62"/>
      <c r="O1354" s="62"/>
      <c r="P1354" s="62"/>
      <c r="R1354" s="46"/>
      <c r="S1354" s="46"/>
    </row>
    <row r="1355" spans="7:19" ht="24.95" customHeight="1">
      <c r="G1355" s="62"/>
      <c r="I1355" s="62"/>
      <c r="O1355" s="62"/>
      <c r="P1355" s="62"/>
      <c r="R1355" s="46"/>
      <c r="S1355" s="46"/>
    </row>
    <row r="1356" spans="7:19" ht="24.95" customHeight="1">
      <c r="G1356" s="62"/>
      <c r="I1356" s="62"/>
      <c r="O1356" s="62"/>
      <c r="P1356" s="62"/>
      <c r="R1356" s="46"/>
      <c r="S1356" s="46"/>
    </row>
    <row r="1357" spans="7:19" ht="24.95" customHeight="1">
      <c r="G1357" s="62"/>
      <c r="I1357" s="62"/>
      <c r="O1357" s="62"/>
      <c r="P1357" s="62"/>
      <c r="R1357" s="46"/>
      <c r="S1357" s="46"/>
    </row>
    <row r="1358" spans="7:19" ht="24.95" customHeight="1">
      <c r="G1358" s="62"/>
      <c r="I1358" s="62"/>
      <c r="O1358" s="62"/>
      <c r="P1358" s="62"/>
      <c r="R1358" s="46"/>
      <c r="S1358" s="46"/>
    </row>
    <row r="1359" spans="7:19" ht="24.95" customHeight="1">
      <c r="G1359" s="62"/>
      <c r="I1359" s="62"/>
      <c r="O1359" s="62"/>
      <c r="P1359" s="62"/>
      <c r="R1359" s="46"/>
      <c r="S1359" s="46"/>
    </row>
    <row r="1360" spans="7:19" ht="24.95" customHeight="1">
      <c r="G1360" s="62"/>
      <c r="I1360" s="62"/>
      <c r="O1360" s="62"/>
      <c r="P1360" s="62"/>
      <c r="R1360" s="46"/>
      <c r="S1360" s="46"/>
    </row>
    <row r="1361" spans="7:19" ht="24.95" customHeight="1">
      <c r="G1361" s="62"/>
      <c r="I1361" s="62"/>
      <c r="O1361" s="62"/>
      <c r="P1361" s="62"/>
      <c r="R1361" s="46"/>
      <c r="S1361" s="46"/>
    </row>
    <row r="1362" spans="7:19" ht="24.95" customHeight="1">
      <c r="G1362" s="62"/>
      <c r="I1362" s="62"/>
      <c r="O1362" s="62"/>
      <c r="P1362" s="62"/>
      <c r="R1362" s="46"/>
      <c r="S1362" s="46"/>
    </row>
    <row r="1363" spans="7:19" ht="24.95" customHeight="1">
      <c r="G1363" s="62"/>
      <c r="I1363" s="62"/>
      <c r="O1363" s="62"/>
      <c r="P1363" s="62"/>
      <c r="R1363" s="46"/>
      <c r="S1363" s="46"/>
    </row>
    <row r="1364" spans="7:19" ht="24.95" customHeight="1">
      <c r="G1364" s="62"/>
      <c r="I1364" s="62"/>
      <c r="O1364" s="62"/>
      <c r="P1364" s="62"/>
      <c r="R1364" s="46"/>
      <c r="S1364" s="46"/>
    </row>
    <row r="1365" spans="7:19" ht="24.95" customHeight="1">
      <c r="G1365" s="62"/>
      <c r="I1365" s="62"/>
      <c r="O1365" s="62"/>
      <c r="P1365" s="62"/>
      <c r="R1365" s="46"/>
      <c r="S1365" s="46"/>
    </row>
    <row r="1366" spans="7:19" ht="24.95" customHeight="1">
      <c r="G1366" s="62"/>
      <c r="I1366" s="62"/>
      <c r="O1366" s="62"/>
      <c r="P1366" s="62"/>
      <c r="R1366" s="46"/>
      <c r="S1366" s="46"/>
    </row>
    <row r="1367" spans="7:19" ht="24.95" customHeight="1">
      <c r="G1367" s="62"/>
      <c r="I1367" s="62"/>
      <c r="O1367" s="62"/>
      <c r="P1367" s="62"/>
      <c r="R1367" s="46"/>
      <c r="S1367" s="46"/>
    </row>
    <row r="1368" spans="7:19" ht="24.95" customHeight="1">
      <c r="G1368" s="62"/>
      <c r="I1368" s="62"/>
      <c r="O1368" s="62"/>
      <c r="P1368" s="62"/>
      <c r="R1368" s="46"/>
      <c r="S1368" s="46"/>
    </row>
    <row r="1369" spans="7:19" ht="24.95" customHeight="1">
      <c r="G1369" s="62"/>
      <c r="I1369" s="62"/>
      <c r="O1369" s="62"/>
      <c r="P1369" s="62"/>
      <c r="R1369" s="46"/>
      <c r="S1369" s="46"/>
    </row>
    <row r="1370" spans="7:19" ht="24.95" customHeight="1">
      <c r="G1370" s="62"/>
      <c r="I1370" s="62"/>
      <c r="O1370" s="62"/>
      <c r="P1370" s="62"/>
      <c r="R1370" s="46"/>
      <c r="S1370" s="46"/>
    </row>
    <row r="1371" spans="7:19" ht="24.95" customHeight="1">
      <c r="G1371" s="62"/>
      <c r="I1371" s="62"/>
      <c r="O1371" s="62"/>
      <c r="P1371" s="62"/>
      <c r="R1371" s="46"/>
      <c r="S1371" s="46"/>
    </row>
    <row r="1372" spans="7:19" ht="24.95" customHeight="1">
      <c r="G1372" s="62"/>
      <c r="I1372" s="62"/>
      <c r="O1372" s="62"/>
      <c r="P1372" s="62"/>
      <c r="R1372" s="46"/>
      <c r="S1372" s="46"/>
    </row>
    <row r="1373" spans="7:19" ht="24.95" customHeight="1">
      <c r="G1373" s="62"/>
      <c r="I1373" s="62"/>
      <c r="O1373" s="62"/>
      <c r="P1373" s="62"/>
      <c r="R1373" s="46"/>
      <c r="S1373" s="46"/>
    </row>
    <row r="1374" spans="7:19" ht="24.95" customHeight="1">
      <c r="G1374" s="62"/>
      <c r="I1374" s="62"/>
      <c r="O1374" s="62"/>
      <c r="P1374" s="62"/>
      <c r="R1374" s="46"/>
      <c r="S1374" s="46"/>
    </row>
    <row r="1375" spans="7:19" ht="24.95" customHeight="1">
      <c r="G1375" s="62"/>
      <c r="I1375" s="62"/>
      <c r="O1375" s="62"/>
      <c r="P1375" s="62"/>
      <c r="R1375" s="46"/>
      <c r="S1375" s="46"/>
    </row>
    <row r="1376" spans="7:19" ht="24.95" customHeight="1">
      <c r="G1376" s="62"/>
      <c r="I1376" s="62"/>
      <c r="O1376" s="62"/>
      <c r="P1376" s="62"/>
      <c r="R1376" s="46"/>
      <c r="S1376" s="46"/>
    </row>
    <row r="1377" spans="7:19" ht="24.95" customHeight="1">
      <c r="G1377" s="62"/>
      <c r="I1377" s="62"/>
      <c r="O1377" s="62"/>
      <c r="P1377" s="62"/>
      <c r="R1377" s="46"/>
      <c r="S1377" s="46"/>
    </row>
    <row r="1378" spans="7:19" ht="24.95" customHeight="1">
      <c r="G1378" s="62"/>
      <c r="I1378" s="62"/>
      <c r="O1378" s="62"/>
      <c r="P1378" s="62"/>
      <c r="R1378" s="46"/>
      <c r="S1378" s="46"/>
    </row>
    <row r="1379" spans="7:19" ht="24.95" customHeight="1">
      <c r="G1379" s="62"/>
      <c r="I1379" s="62"/>
      <c r="O1379" s="62"/>
      <c r="P1379" s="62"/>
      <c r="R1379" s="46"/>
      <c r="S1379" s="46"/>
    </row>
    <row r="1380" spans="7:19" ht="24.95" customHeight="1">
      <c r="G1380" s="62"/>
      <c r="I1380" s="62"/>
      <c r="O1380" s="62"/>
      <c r="P1380" s="62"/>
      <c r="R1380" s="46"/>
      <c r="S1380" s="46"/>
    </row>
    <row r="1381" spans="7:19" ht="24.95" customHeight="1">
      <c r="G1381" s="62"/>
      <c r="I1381" s="62"/>
      <c r="O1381" s="62"/>
      <c r="P1381" s="62"/>
      <c r="R1381" s="46"/>
      <c r="S1381" s="46"/>
    </row>
    <row r="1382" spans="7:19" ht="24.95" customHeight="1">
      <c r="G1382" s="62"/>
      <c r="I1382" s="62"/>
      <c r="O1382" s="62"/>
      <c r="P1382" s="62"/>
      <c r="R1382" s="46"/>
      <c r="S1382" s="46"/>
    </row>
    <row r="1383" spans="7:19" ht="24.95" customHeight="1">
      <c r="G1383" s="62"/>
      <c r="I1383" s="62"/>
      <c r="O1383" s="62"/>
      <c r="P1383" s="62"/>
      <c r="R1383" s="46"/>
      <c r="S1383" s="46"/>
    </row>
    <row r="1384" spans="7:19" ht="24.95" customHeight="1">
      <c r="G1384" s="62"/>
      <c r="I1384" s="62"/>
      <c r="O1384" s="62"/>
      <c r="P1384" s="62"/>
      <c r="R1384" s="46"/>
      <c r="S1384" s="46"/>
    </row>
    <row r="1385" spans="7:19" ht="24.95" customHeight="1">
      <c r="G1385" s="62"/>
      <c r="I1385" s="62"/>
      <c r="O1385" s="62"/>
      <c r="P1385" s="62"/>
      <c r="R1385" s="46"/>
      <c r="S1385" s="46"/>
    </row>
    <row r="1386" spans="7:19" ht="24.95" customHeight="1">
      <c r="G1386" s="62"/>
      <c r="I1386" s="62"/>
      <c r="O1386" s="62"/>
      <c r="P1386" s="62"/>
      <c r="R1386" s="46"/>
      <c r="S1386" s="46"/>
    </row>
    <row r="1387" spans="7:19" ht="24.95" customHeight="1">
      <c r="G1387" s="62"/>
      <c r="I1387" s="62"/>
      <c r="O1387" s="62"/>
      <c r="P1387" s="62"/>
      <c r="R1387" s="46"/>
      <c r="S1387" s="46"/>
    </row>
    <row r="1388" spans="7:19" ht="24.95" customHeight="1">
      <c r="G1388" s="62"/>
      <c r="I1388" s="62"/>
      <c r="O1388" s="62"/>
      <c r="P1388" s="62"/>
      <c r="R1388" s="46"/>
      <c r="S1388" s="46"/>
    </row>
    <row r="1389" spans="7:19" ht="24.95" customHeight="1">
      <c r="G1389" s="62"/>
      <c r="I1389" s="62"/>
      <c r="O1389" s="62"/>
      <c r="P1389" s="62"/>
      <c r="R1389" s="46"/>
      <c r="S1389" s="46"/>
    </row>
    <row r="1390" spans="7:19" ht="24.95" customHeight="1">
      <c r="G1390" s="62"/>
      <c r="I1390" s="62"/>
      <c r="O1390" s="62"/>
      <c r="P1390" s="62"/>
      <c r="R1390" s="46"/>
      <c r="S1390" s="46"/>
    </row>
    <row r="1391" spans="7:19" ht="24.95" customHeight="1">
      <c r="G1391" s="62"/>
      <c r="I1391" s="62"/>
      <c r="O1391" s="62"/>
      <c r="P1391" s="62"/>
      <c r="R1391" s="46"/>
      <c r="S1391" s="46"/>
    </row>
    <row r="1392" spans="7:19" ht="24.95" customHeight="1">
      <c r="G1392" s="62"/>
      <c r="I1392" s="62"/>
      <c r="O1392" s="62"/>
      <c r="P1392" s="62"/>
      <c r="R1392" s="46"/>
      <c r="S1392" s="46"/>
    </row>
    <row r="1393" spans="7:19" ht="24.95" customHeight="1">
      <c r="G1393" s="62"/>
      <c r="I1393" s="62"/>
      <c r="O1393" s="62"/>
      <c r="P1393" s="62"/>
      <c r="R1393" s="46"/>
      <c r="S1393" s="46"/>
    </row>
    <row r="1394" spans="7:19" ht="24.95" customHeight="1">
      <c r="G1394" s="62"/>
      <c r="I1394" s="62"/>
      <c r="O1394" s="62"/>
      <c r="P1394" s="62"/>
      <c r="R1394" s="46"/>
      <c r="S1394" s="46"/>
    </row>
    <row r="1395" spans="7:19" ht="24.95" customHeight="1">
      <c r="G1395" s="62"/>
      <c r="I1395" s="62"/>
      <c r="O1395" s="62"/>
      <c r="P1395" s="62"/>
      <c r="R1395" s="46"/>
      <c r="S1395" s="46"/>
    </row>
    <row r="1396" spans="7:19" ht="24.95" customHeight="1">
      <c r="G1396" s="62"/>
      <c r="I1396" s="62"/>
      <c r="O1396" s="62"/>
      <c r="P1396" s="62"/>
      <c r="R1396" s="46"/>
      <c r="S1396" s="46"/>
    </row>
    <row r="1397" spans="7:19" ht="24.95" customHeight="1">
      <c r="G1397" s="62"/>
      <c r="I1397" s="62"/>
      <c r="O1397" s="62"/>
      <c r="P1397" s="62"/>
      <c r="R1397" s="46"/>
      <c r="S1397" s="46"/>
    </row>
    <row r="1398" spans="7:19" ht="24.95" customHeight="1">
      <c r="G1398" s="62"/>
      <c r="I1398" s="62"/>
      <c r="O1398" s="62"/>
      <c r="P1398" s="62"/>
      <c r="R1398" s="46"/>
      <c r="S1398" s="46"/>
    </row>
    <row r="1399" spans="7:19" ht="24.95" customHeight="1">
      <c r="G1399" s="62"/>
      <c r="I1399" s="62"/>
      <c r="O1399" s="62"/>
      <c r="P1399" s="62"/>
      <c r="R1399" s="46"/>
      <c r="S1399" s="46"/>
    </row>
    <row r="1400" spans="7:19" ht="24.95" customHeight="1">
      <c r="G1400" s="62"/>
      <c r="I1400" s="62"/>
      <c r="O1400" s="62"/>
      <c r="P1400" s="62"/>
      <c r="R1400" s="46"/>
      <c r="S1400" s="46"/>
    </row>
    <row r="1401" spans="7:19" ht="24.95" customHeight="1">
      <c r="G1401" s="62"/>
      <c r="I1401" s="62"/>
      <c r="O1401" s="62"/>
      <c r="P1401" s="62"/>
      <c r="R1401" s="46"/>
      <c r="S1401" s="46"/>
    </row>
    <row r="1402" spans="7:19" ht="24.95" customHeight="1">
      <c r="G1402" s="62"/>
      <c r="I1402" s="62"/>
      <c r="O1402" s="62"/>
      <c r="P1402" s="62"/>
      <c r="R1402" s="46"/>
      <c r="S1402" s="46"/>
    </row>
    <row r="1403" spans="7:19" ht="24.95" customHeight="1">
      <c r="G1403" s="62"/>
      <c r="I1403" s="62"/>
      <c r="O1403" s="62"/>
      <c r="P1403" s="62"/>
      <c r="R1403" s="46"/>
      <c r="S1403" s="46"/>
    </row>
    <row r="1404" spans="7:19" ht="24.95" customHeight="1">
      <c r="G1404" s="62"/>
      <c r="I1404" s="62"/>
      <c r="O1404" s="62"/>
      <c r="P1404" s="62"/>
      <c r="R1404" s="46"/>
      <c r="S1404" s="46"/>
    </row>
    <row r="1405" spans="7:19" ht="24.95" customHeight="1">
      <c r="G1405" s="62"/>
      <c r="I1405" s="62"/>
      <c r="O1405" s="62"/>
      <c r="P1405" s="62"/>
      <c r="R1405" s="46"/>
      <c r="S1405" s="46"/>
    </row>
    <row r="1406" spans="7:19" ht="24.95" customHeight="1">
      <c r="G1406" s="62"/>
      <c r="I1406" s="62"/>
      <c r="O1406" s="62"/>
      <c r="P1406" s="62"/>
      <c r="R1406" s="46"/>
      <c r="S1406" s="46"/>
    </row>
    <row r="1407" spans="7:19" ht="24.95" customHeight="1">
      <c r="G1407" s="62"/>
      <c r="I1407" s="62"/>
      <c r="O1407" s="62"/>
      <c r="P1407" s="62"/>
      <c r="R1407" s="46"/>
      <c r="S1407" s="46"/>
    </row>
    <row r="1408" spans="7:19" ht="24.95" customHeight="1">
      <c r="G1408" s="62"/>
      <c r="I1408" s="62"/>
      <c r="O1408" s="62"/>
      <c r="P1408" s="62"/>
      <c r="R1408" s="46"/>
      <c r="S1408" s="46"/>
    </row>
    <row r="1409" spans="7:19" ht="24.95" customHeight="1">
      <c r="G1409" s="62"/>
      <c r="I1409" s="62"/>
      <c r="O1409" s="62"/>
      <c r="P1409" s="62"/>
      <c r="R1409" s="46"/>
      <c r="S1409" s="46"/>
    </row>
    <row r="1410" spans="7:19" ht="24.95" customHeight="1">
      <c r="G1410" s="62"/>
      <c r="I1410" s="62"/>
      <c r="O1410" s="62"/>
      <c r="P1410" s="62"/>
      <c r="R1410" s="46"/>
      <c r="S1410" s="46"/>
    </row>
    <row r="1411" spans="7:19" ht="24.95" customHeight="1">
      <c r="G1411" s="62"/>
      <c r="I1411" s="62"/>
      <c r="O1411" s="62"/>
      <c r="P1411" s="62"/>
      <c r="R1411" s="46"/>
      <c r="S1411" s="46"/>
    </row>
    <row r="1412" spans="7:19" ht="24.95" customHeight="1">
      <c r="G1412" s="62"/>
      <c r="I1412" s="62"/>
      <c r="O1412" s="62"/>
      <c r="P1412" s="62"/>
      <c r="R1412" s="46"/>
      <c r="S1412" s="46"/>
    </row>
    <row r="1413" spans="7:19" ht="24.95" customHeight="1">
      <c r="G1413" s="62"/>
      <c r="I1413" s="62"/>
      <c r="O1413" s="62"/>
      <c r="P1413" s="62"/>
      <c r="R1413" s="46"/>
      <c r="S1413" s="46"/>
    </row>
    <row r="1414" spans="7:19" ht="24.95" customHeight="1">
      <c r="G1414" s="62"/>
      <c r="I1414" s="62"/>
      <c r="O1414" s="62"/>
      <c r="P1414" s="62"/>
      <c r="R1414" s="46"/>
      <c r="S1414" s="46"/>
    </row>
    <row r="1415" spans="7:19" ht="24.95" customHeight="1">
      <c r="G1415" s="62"/>
      <c r="I1415" s="62"/>
      <c r="O1415" s="62"/>
      <c r="P1415" s="62"/>
      <c r="R1415" s="46"/>
      <c r="S1415" s="46"/>
    </row>
    <row r="1416" spans="7:19" ht="24.95" customHeight="1">
      <c r="G1416" s="62"/>
      <c r="I1416" s="62"/>
      <c r="O1416" s="62"/>
      <c r="P1416" s="62"/>
      <c r="R1416" s="46"/>
      <c r="S1416" s="46"/>
    </row>
    <row r="1417" spans="7:19" ht="24.95" customHeight="1">
      <c r="G1417" s="62"/>
      <c r="I1417" s="62"/>
      <c r="O1417" s="62"/>
      <c r="P1417" s="62"/>
      <c r="R1417" s="46"/>
      <c r="S1417" s="46"/>
    </row>
    <row r="1418" spans="7:19" ht="24.95" customHeight="1">
      <c r="G1418" s="62"/>
      <c r="I1418" s="62"/>
      <c r="O1418" s="62"/>
      <c r="P1418" s="62"/>
      <c r="R1418" s="46"/>
      <c r="S1418" s="46"/>
    </row>
    <row r="1419" spans="7:19" ht="24.95" customHeight="1">
      <c r="G1419" s="62"/>
      <c r="I1419" s="62"/>
      <c r="O1419" s="62"/>
      <c r="P1419" s="62"/>
      <c r="R1419" s="46"/>
      <c r="S1419" s="46"/>
    </row>
    <row r="1420" spans="7:19" ht="24.95" customHeight="1">
      <c r="G1420" s="62"/>
      <c r="I1420" s="62"/>
      <c r="O1420" s="62"/>
      <c r="P1420" s="62"/>
      <c r="R1420" s="46"/>
      <c r="S1420" s="46"/>
    </row>
    <row r="1421" spans="7:19" ht="24.95" customHeight="1">
      <c r="G1421" s="62"/>
      <c r="I1421" s="62"/>
      <c r="O1421" s="62"/>
      <c r="P1421" s="62"/>
      <c r="R1421" s="46"/>
      <c r="S1421" s="46"/>
    </row>
    <row r="1422" spans="7:19" ht="24.95" customHeight="1">
      <c r="G1422" s="62"/>
      <c r="I1422" s="62"/>
      <c r="O1422" s="62"/>
      <c r="P1422" s="62"/>
      <c r="R1422" s="46"/>
      <c r="S1422" s="46"/>
    </row>
    <row r="1423" spans="7:19" ht="24.95" customHeight="1">
      <c r="G1423" s="62"/>
      <c r="I1423" s="62"/>
      <c r="O1423" s="62"/>
      <c r="P1423" s="62"/>
      <c r="R1423" s="46"/>
      <c r="S1423" s="46"/>
    </row>
    <row r="1424" spans="7:19" ht="24.95" customHeight="1">
      <c r="G1424" s="62"/>
      <c r="I1424" s="62"/>
      <c r="O1424" s="62"/>
      <c r="P1424" s="62"/>
      <c r="R1424" s="46"/>
      <c r="S1424" s="46"/>
    </row>
    <row r="1425" spans="7:19" ht="24.95" customHeight="1">
      <c r="G1425" s="62"/>
      <c r="I1425" s="62"/>
      <c r="O1425" s="62"/>
      <c r="P1425" s="62"/>
      <c r="R1425" s="46"/>
      <c r="S1425" s="46"/>
    </row>
    <row r="1426" spans="7:19" ht="24.95" customHeight="1">
      <c r="G1426" s="62"/>
      <c r="I1426" s="62"/>
      <c r="O1426" s="62"/>
      <c r="P1426" s="62"/>
      <c r="R1426" s="46"/>
      <c r="S1426" s="46"/>
    </row>
    <row r="1427" spans="7:19" ht="24.95" customHeight="1">
      <c r="G1427" s="62"/>
      <c r="I1427" s="62"/>
      <c r="O1427" s="62"/>
      <c r="P1427" s="62"/>
      <c r="R1427" s="46"/>
      <c r="S1427" s="46"/>
    </row>
    <row r="1428" spans="7:19" ht="24.95" customHeight="1">
      <c r="G1428" s="62"/>
      <c r="I1428" s="62"/>
      <c r="O1428" s="62"/>
      <c r="P1428" s="62"/>
      <c r="R1428" s="46"/>
      <c r="S1428" s="46"/>
    </row>
    <row r="1429" spans="7:19" ht="24.95" customHeight="1">
      <c r="G1429" s="62"/>
      <c r="I1429" s="62"/>
      <c r="O1429" s="62"/>
      <c r="P1429" s="62"/>
      <c r="R1429" s="46"/>
      <c r="S1429" s="46"/>
    </row>
    <row r="1430" spans="7:19" ht="24.95" customHeight="1">
      <c r="G1430" s="62"/>
      <c r="I1430" s="62"/>
      <c r="O1430" s="62"/>
      <c r="P1430" s="62"/>
      <c r="R1430" s="46"/>
      <c r="S1430" s="46"/>
    </row>
    <row r="1431" spans="7:19" ht="24.95" customHeight="1">
      <c r="G1431" s="62"/>
      <c r="I1431" s="62"/>
      <c r="O1431" s="62"/>
      <c r="P1431" s="62"/>
      <c r="R1431" s="46"/>
      <c r="S1431" s="46"/>
    </row>
    <row r="1432" spans="7:19" ht="24.95" customHeight="1">
      <c r="G1432" s="62"/>
      <c r="I1432" s="62"/>
      <c r="O1432" s="62"/>
      <c r="P1432" s="62"/>
      <c r="R1432" s="46"/>
      <c r="S1432" s="46"/>
    </row>
    <row r="1433" spans="7:19" ht="24.95" customHeight="1">
      <c r="G1433" s="62"/>
      <c r="I1433" s="62"/>
      <c r="O1433" s="62"/>
      <c r="P1433" s="62"/>
      <c r="R1433" s="46"/>
      <c r="S1433" s="46"/>
    </row>
    <row r="1434" spans="7:19" ht="24.95" customHeight="1">
      <c r="G1434" s="62"/>
      <c r="I1434" s="62"/>
      <c r="O1434" s="62"/>
      <c r="P1434" s="62"/>
      <c r="R1434" s="46"/>
      <c r="S1434" s="46"/>
    </row>
    <row r="1435" spans="7:19" ht="24.95" customHeight="1">
      <c r="G1435" s="62"/>
      <c r="I1435" s="62"/>
      <c r="O1435" s="62"/>
      <c r="P1435" s="62"/>
      <c r="R1435" s="46"/>
      <c r="S1435" s="46"/>
    </row>
    <row r="1436" spans="7:19" ht="24.95" customHeight="1">
      <c r="G1436" s="62"/>
      <c r="I1436" s="62"/>
      <c r="O1436" s="62"/>
      <c r="P1436" s="62"/>
      <c r="R1436" s="46"/>
      <c r="S1436" s="46"/>
    </row>
    <row r="1437" spans="7:19" ht="24.95" customHeight="1">
      <c r="G1437" s="62"/>
      <c r="I1437" s="62"/>
      <c r="O1437" s="62"/>
      <c r="P1437" s="62"/>
      <c r="R1437" s="46"/>
      <c r="S1437" s="46"/>
    </row>
    <row r="1438" spans="7:19" ht="24.95" customHeight="1">
      <c r="G1438" s="62"/>
      <c r="I1438" s="62"/>
      <c r="O1438" s="62"/>
      <c r="P1438" s="62"/>
      <c r="R1438" s="46"/>
      <c r="S1438" s="46"/>
    </row>
    <row r="1439" spans="7:19" ht="24.95" customHeight="1">
      <c r="G1439" s="62"/>
      <c r="I1439" s="62"/>
      <c r="O1439" s="62"/>
      <c r="P1439" s="62"/>
      <c r="R1439" s="46"/>
      <c r="S1439" s="46"/>
    </row>
    <row r="1440" spans="7:19" ht="24.95" customHeight="1">
      <c r="G1440" s="62"/>
      <c r="I1440" s="62"/>
      <c r="O1440" s="62"/>
      <c r="P1440" s="62"/>
      <c r="R1440" s="46"/>
      <c r="S1440" s="46"/>
    </row>
    <row r="1441" spans="7:19" ht="24.95" customHeight="1">
      <c r="G1441" s="62"/>
      <c r="I1441" s="62"/>
      <c r="O1441" s="62"/>
      <c r="P1441" s="62"/>
      <c r="R1441" s="46"/>
      <c r="S1441" s="46"/>
    </row>
    <row r="1442" spans="7:19" ht="24.95" customHeight="1">
      <c r="G1442" s="62"/>
      <c r="I1442" s="62"/>
      <c r="O1442" s="62"/>
      <c r="P1442" s="62"/>
      <c r="R1442" s="46"/>
      <c r="S1442" s="46"/>
    </row>
    <row r="1443" spans="7:19" ht="24.95" customHeight="1">
      <c r="G1443" s="62"/>
      <c r="I1443" s="62"/>
      <c r="O1443" s="62"/>
      <c r="P1443" s="62"/>
      <c r="R1443" s="46"/>
      <c r="S1443" s="46"/>
    </row>
    <row r="1444" spans="7:19" ht="24.95" customHeight="1">
      <c r="G1444" s="62"/>
      <c r="I1444" s="62"/>
      <c r="O1444" s="62"/>
      <c r="P1444" s="62"/>
      <c r="R1444" s="46"/>
      <c r="S1444" s="46"/>
    </row>
    <row r="1445" spans="7:19" ht="24.95" customHeight="1">
      <c r="G1445" s="62"/>
      <c r="I1445" s="62"/>
      <c r="O1445" s="62"/>
      <c r="P1445" s="62"/>
      <c r="R1445" s="46"/>
      <c r="S1445" s="46"/>
    </row>
    <row r="1446" spans="7:19" ht="24.95" customHeight="1">
      <c r="G1446" s="62"/>
      <c r="I1446" s="62"/>
      <c r="O1446" s="62"/>
      <c r="P1446" s="62"/>
      <c r="R1446" s="46"/>
      <c r="S1446" s="46"/>
    </row>
    <row r="1447" spans="7:19" ht="24.95" customHeight="1">
      <c r="G1447" s="62"/>
      <c r="I1447" s="62"/>
      <c r="O1447" s="62"/>
      <c r="P1447" s="62"/>
      <c r="R1447" s="46"/>
      <c r="S1447" s="46"/>
    </row>
    <row r="1448" spans="7:19" ht="24.95" customHeight="1">
      <c r="G1448" s="62"/>
      <c r="I1448" s="62"/>
      <c r="O1448" s="62"/>
      <c r="P1448" s="62"/>
      <c r="R1448" s="46"/>
      <c r="S1448" s="46"/>
    </row>
    <row r="1449" spans="7:19" ht="24.95" customHeight="1">
      <c r="G1449" s="62"/>
      <c r="I1449" s="62"/>
      <c r="O1449" s="62"/>
      <c r="P1449" s="62"/>
      <c r="R1449" s="46"/>
      <c r="S1449" s="46"/>
    </row>
    <row r="1450" spans="7:19" ht="24.95" customHeight="1">
      <c r="G1450" s="62"/>
      <c r="I1450" s="62"/>
      <c r="O1450" s="62"/>
      <c r="P1450" s="62"/>
      <c r="R1450" s="46"/>
      <c r="S1450" s="46"/>
    </row>
    <row r="1451" spans="7:19" ht="24.95" customHeight="1">
      <c r="G1451" s="62"/>
      <c r="I1451" s="62"/>
      <c r="O1451" s="62"/>
      <c r="P1451" s="62"/>
      <c r="R1451" s="46"/>
      <c r="S1451" s="46"/>
    </row>
    <row r="1452" spans="7:19" ht="24.95" customHeight="1">
      <c r="G1452" s="62"/>
      <c r="I1452" s="62"/>
      <c r="O1452" s="62"/>
      <c r="P1452" s="62"/>
      <c r="R1452" s="46"/>
      <c r="S1452" s="46"/>
    </row>
    <row r="1453" spans="7:19" ht="24.95" customHeight="1">
      <c r="G1453" s="62"/>
      <c r="I1453" s="62"/>
      <c r="O1453" s="62"/>
      <c r="P1453" s="62"/>
      <c r="R1453" s="46"/>
      <c r="S1453" s="46"/>
    </row>
    <row r="1454" spans="7:19" ht="24.95" customHeight="1">
      <c r="G1454" s="62"/>
      <c r="I1454" s="62"/>
      <c r="O1454" s="62"/>
      <c r="P1454" s="62"/>
      <c r="R1454" s="46"/>
      <c r="S1454" s="46"/>
    </row>
    <row r="1455" spans="7:19" ht="24.95" customHeight="1">
      <c r="G1455" s="62"/>
      <c r="I1455" s="62"/>
      <c r="O1455" s="62"/>
      <c r="P1455" s="62"/>
      <c r="R1455" s="46"/>
      <c r="S1455" s="46"/>
    </row>
    <row r="1456" spans="7:19" ht="24.95" customHeight="1">
      <c r="G1456" s="62"/>
      <c r="I1456" s="62"/>
      <c r="O1456" s="62"/>
      <c r="P1456" s="62"/>
      <c r="R1456" s="46"/>
      <c r="S1456" s="46"/>
    </row>
    <row r="1457" spans="7:19" ht="24.95" customHeight="1">
      <c r="G1457" s="62"/>
      <c r="I1457" s="62"/>
      <c r="O1457" s="62"/>
      <c r="P1457" s="62"/>
      <c r="R1457" s="46"/>
      <c r="S1457" s="46"/>
    </row>
    <row r="1458" spans="7:19" ht="24.95" customHeight="1">
      <c r="G1458" s="62"/>
      <c r="I1458" s="62"/>
      <c r="O1458" s="62"/>
      <c r="P1458" s="62"/>
      <c r="R1458" s="46"/>
      <c r="S1458" s="46"/>
    </row>
    <row r="1459" spans="7:19" ht="24.95" customHeight="1">
      <c r="G1459" s="62"/>
      <c r="I1459" s="62"/>
      <c r="O1459" s="62"/>
      <c r="P1459" s="62"/>
      <c r="R1459" s="46"/>
      <c r="S1459" s="46"/>
    </row>
    <row r="1460" spans="7:19" ht="24.95" customHeight="1">
      <c r="G1460" s="62"/>
      <c r="I1460" s="62"/>
      <c r="O1460" s="62"/>
      <c r="P1460" s="62"/>
      <c r="R1460" s="46"/>
      <c r="S1460" s="46"/>
    </row>
    <row r="1461" spans="7:19" ht="24.95" customHeight="1">
      <c r="G1461" s="62"/>
      <c r="I1461" s="62"/>
      <c r="O1461" s="62"/>
      <c r="P1461" s="62"/>
      <c r="R1461" s="46"/>
      <c r="S1461" s="46"/>
    </row>
    <row r="1462" spans="7:19" ht="24.95" customHeight="1">
      <c r="G1462" s="62"/>
      <c r="I1462" s="62"/>
      <c r="O1462" s="62"/>
      <c r="P1462" s="62"/>
      <c r="R1462" s="46"/>
      <c r="S1462" s="46"/>
    </row>
    <row r="1463" spans="7:19" ht="24.95" customHeight="1">
      <c r="G1463" s="62"/>
      <c r="I1463" s="62"/>
      <c r="O1463" s="62"/>
      <c r="P1463" s="62"/>
      <c r="R1463" s="46"/>
      <c r="S1463" s="46"/>
    </row>
    <row r="1464" spans="7:19" ht="24.95" customHeight="1">
      <c r="G1464" s="62"/>
      <c r="I1464" s="62"/>
      <c r="O1464" s="62"/>
      <c r="P1464" s="62"/>
      <c r="R1464" s="46"/>
      <c r="S1464" s="46"/>
    </row>
    <row r="1465" spans="7:19" ht="24.95" customHeight="1">
      <c r="G1465" s="62"/>
      <c r="I1465" s="62"/>
      <c r="O1465" s="62"/>
      <c r="P1465" s="62"/>
      <c r="R1465" s="46"/>
      <c r="S1465" s="46"/>
    </row>
    <row r="1466" spans="7:19" ht="24.95" customHeight="1">
      <c r="G1466" s="62"/>
      <c r="I1466" s="62"/>
      <c r="O1466" s="62"/>
      <c r="P1466" s="62"/>
      <c r="R1466" s="46"/>
      <c r="S1466" s="46"/>
    </row>
    <row r="1467" spans="7:19" ht="24.95" customHeight="1">
      <c r="G1467" s="62"/>
      <c r="I1467" s="62"/>
      <c r="O1467" s="62"/>
      <c r="P1467" s="62"/>
      <c r="R1467" s="46"/>
      <c r="S1467" s="46"/>
    </row>
    <row r="1468" spans="7:19" ht="24.95" customHeight="1">
      <c r="G1468" s="62"/>
      <c r="I1468" s="62"/>
      <c r="O1468" s="62"/>
      <c r="P1468" s="62"/>
      <c r="R1468" s="46"/>
      <c r="S1468" s="46"/>
    </row>
    <row r="1469" spans="7:19" ht="24.95" customHeight="1">
      <c r="G1469" s="62"/>
      <c r="I1469" s="62"/>
      <c r="O1469" s="62"/>
      <c r="P1469" s="62"/>
      <c r="R1469" s="46"/>
      <c r="S1469" s="46"/>
    </row>
    <row r="1470" spans="7:19" ht="24.95" customHeight="1">
      <c r="G1470" s="62"/>
      <c r="I1470" s="62"/>
      <c r="O1470" s="62"/>
      <c r="P1470" s="62"/>
      <c r="R1470" s="46"/>
      <c r="S1470" s="46"/>
    </row>
    <row r="1471" spans="7:19" ht="24.95" customHeight="1">
      <c r="G1471" s="62"/>
      <c r="I1471" s="62"/>
      <c r="O1471" s="62"/>
      <c r="P1471" s="62"/>
      <c r="R1471" s="46"/>
      <c r="S1471" s="46"/>
    </row>
    <row r="1472" spans="7:19" ht="24.95" customHeight="1">
      <c r="G1472" s="62"/>
      <c r="I1472" s="62"/>
      <c r="O1472" s="62"/>
      <c r="P1472" s="62"/>
      <c r="R1472" s="46"/>
      <c r="S1472" s="46"/>
    </row>
    <row r="1473" spans="7:19" ht="24.95" customHeight="1">
      <c r="G1473" s="62"/>
      <c r="I1473" s="62"/>
      <c r="O1473" s="62"/>
      <c r="P1473" s="62"/>
      <c r="R1473" s="46"/>
      <c r="S1473" s="46"/>
    </row>
    <row r="1474" spans="7:19" ht="24.95" customHeight="1">
      <c r="G1474" s="62"/>
      <c r="I1474" s="62"/>
      <c r="O1474" s="62"/>
      <c r="P1474" s="62"/>
      <c r="R1474" s="46"/>
      <c r="S1474" s="46"/>
    </row>
    <row r="1475" spans="7:19" ht="24.95" customHeight="1">
      <c r="G1475" s="62"/>
      <c r="I1475" s="62"/>
      <c r="O1475" s="62"/>
      <c r="P1475" s="62"/>
      <c r="R1475" s="46"/>
      <c r="S1475" s="46"/>
    </row>
    <row r="1476" spans="7:19" ht="24.95" customHeight="1">
      <c r="G1476" s="62"/>
      <c r="I1476" s="62"/>
      <c r="O1476" s="62"/>
      <c r="P1476" s="62"/>
      <c r="R1476" s="46"/>
      <c r="S1476" s="46"/>
    </row>
    <row r="1477" spans="7:19" ht="24.95" customHeight="1">
      <c r="G1477" s="62"/>
      <c r="I1477" s="62"/>
      <c r="O1477" s="62"/>
      <c r="P1477" s="62"/>
      <c r="R1477" s="46"/>
      <c r="S1477" s="46"/>
    </row>
    <row r="1478" spans="7:19" ht="24.95" customHeight="1">
      <c r="G1478" s="62"/>
      <c r="I1478" s="62"/>
      <c r="O1478" s="62"/>
      <c r="P1478" s="62"/>
      <c r="R1478" s="46"/>
      <c r="S1478" s="46"/>
    </row>
    <row r="1479" spans="7:19" ht="24.95" customHeight="1">
      <c r="G1479" s="62"/>
      <c r="I1479" s="62"/>
      <c r="O1479" s="62"/>
      <c r="P1479" s="62"/>
      <c r="R1479" s="46"/>
      <c r="S1479" s="46"/>
    </row>
    <row r="1480" spans="7:19" ht="24.95" customHeight="1">
      <c r="G1480" s="62"/>
      <c r="I1480" s="62"/>
      <c r="O1480" s="62"/>
      <c r="P1480" s="62"/>
      <c r="R1480" s="46"/>
      <c r="S1480" s="46"/>
    </row>
    <row r="1481" spans="7:19" ht="24.95" customHeight="1">
      <c r="G1481" s="62"/>
      <c r="I1481" s="62"/>
      <c r="O1481" s="62"/>
      <c r="P1481" s="62"/>
      <c r="R1481" s="46"/>
      <c r="S1481" s="46"/>
    </row>
    <row r="1482" spans="7:19" ht="24.95" customHeight="1">
      <c r="G1482" s="62"/>
      <c r="I1482" s="62"/>
      <c r="O1482" s="62"/>
      <c r="P1482" s="62"/>
      <c r="R1482" s="46"/>
      <c r="S1482" s="46"/>
    </row>
    <row r="1483" spans="7:19" ht="24.95" customHeight="1">
      <c r="G1483" s="62"/>
      <c r="I1483" s="62"/>
      <c r="O1483" s="62"/>
      <c r="P1483" s="62"/>
      <c r="R1483" s="46"/>
      <c r="S1483" s="46"/>
    </row>
    <row r="1484" spans="7:19" ht="24.95" customHeight="1">
      <c r="G1484" s="62"/>
      <c r="I1484" s="62"/>
      <c r="O1484" s="62"/>
      <c r="P1484" s="62"/>
      <c r="R1484" s="46"/>
      <c r="S1484" s="46"/>
    </row>
    <row r="1485" spans="7:19" ht="24.95" customHeight="1">
      <c r="G1485" s="62"/>
      <c r="I1485" s="62"/>
      <c r="O1485" s="62"/>
      <c r="P1485" s="62"/>
      <c r="R1485" s="46"/>
      <c r="S1485" s="46"/>
    </row>
    <row r="1486" spans="7:19" ht="24.95" customHeight="1">
      <c r="G1486" s="62"/>
      <c r="I1486" s="62"/>
      <c r="O1486" s="62"/>
      <c r="P1486" s="62"/>
      <c r="R1486" s="46"/>
      <c r="S1486" s="46"/>
    </row>
    <row r="1487" spans="7:19" ht="24.95" customHeight="1">
      <c r="G1487" s="62"/>
      <c r="I1487" s="62"/>
      <c r="O1487" s="62"/>
      <c r="P1487" s="62"/>
      <c r="R1487" s="46"/>
      <c r="S1487" s="46"/>
    </row>
    <row r="1488" spans="7:19" ht="24.95" customHeight="1">
      <c r="G1488" s="62"/>
      <c r="I1488" s="62"/>
      <c r="O1488" s="62"/>
      <c r="P1488" s="62"/>
      <c r="R1488" s="46"/>
      <c r="S1488" s="46"/>
    </row>
    <row r="1489" spans="7:19" ht="24.95" customHeight="1">
      <c r="G1489" s="62"/>
      <c r="I1489" s="62"/>
      <c r="O1489" s="62"/>
      <c r="P1489" s="62"/>
      <c r="R1489" s="46"/>
      <c r="S1489" s="46"/>
    </row>
    <row r="1490" spans="7:19" ht="24.95" customHeight="1">
      <c r="G1490" s="62"/>
      <c r="I1490" s="62"/>
      <c r="O1490" s="62"/>
      <c r="P1490" s="62"/>
      <c r="R1490" s="46"/>
      <c r="S1490" s="46"/>
    </row>
    <row r="1491" spans="7:19" ht="24.95" customHeight="1">
      <c r="G1491" s="62"/>
      <c r="I1491" s="62"/>
      <c r="O1491" s="62"/>
      <c r="P1491" s="62"/>
      <c r="R1491" s="46"/>
      <c r="S1491" s="46"/>
    </row>
    <row r="1492" spans="7:19" ht="24.95" customHeight="1">
      <c r="G1492" s="62"/>
      <c r="I1492" s="62"/>
      <c r="O1492" s="62"/>
      <c r="P1492" s="62"/>
      <c r="R1492" s="46"/>
      <c r="S1492" s="46"/>
    </row>
    <row r="1493" spans="7:19" ht="24.95" customHeight="1">
      <c r="G1493" s="62"/>
      <c r="I1493" s="62"/>
      <c r="O1493" s="62"/>
      <c r="P1493" s="62"/>
      <c r="R1493" s="46"/>
      <c r="S1493" s="46"/>
    </row>
    <row r="1494" spans="7:19" ht="24.95" customHeight="1">
      <c r="G1494" s="62"/>
      <c r="I1494" s="62"/>
      <c r="O1494" s="62"/>
      <c r="P1494" s="62"/>
      <c r="R1494" s="46"/>
      <c r="S1494" s="46"/>
    </row>
    <row r="1495" spans="7:19" ht="24.95" customHeight="1">
      <c r="G1495" s="62"/>
      <c r="I1495" s="62"/>
      <c r="O1495" s="62"/>
      <c r="P1495" s="62"/>
      <c r="R1495" s="46"/>
      <c r="S1495" s="46"/>
    </row>
    <row r="1496" spans="7:19" ht="24.95" customHeight="1">
      <c r="G1496" s="62"/>
      <c r="I1496" s="62"/>
      <c r="O1496" s="62"/>
      <c r="P1496" s="62"/>
      <c r="R1496" s="46"/>
      <c r="S1496" s="46"/>
    </row>
    <row r="1497" spans="7:19" ht="24.95" customHeight="1">
      <c r="G1497" s="62"/>
      <c r="I1497" s="62"/>
      <c r="O1497" s="62"/>
      <c r="P1497" s="62"/>
      <c r="R1497" s="46"/>
      <c r="S1497" s="46"/>
    </row>
    <row r="1498" spans="7:19" ht="24.95" customHeight="1">
      <c r="G1498" s="62"/>
      <c r="I1498" s="62"/>
      <c r="O1498" s="62"/>
      <c r="P1498" s="62"/>
      <c r="R1498" s="46"/>
      <c r="S1498" s="46"/>
    </row>
    <row r="1499" spans="7:19" ht="24.95" customHeight="1">
      <c r="G1499" s="62"/>
      <c r="I1499" s="62"/>
      <c r="O1499" s="62"/>
      <c r="P1499" s="62"/>
      <c r="R1499" s="46"/>
      <c r="S1499" s="46"/>
    </row>
    <row r="1500" spans="7:19" ht="24.95" customHeight="1">
      <c r="G1500" s="62"/>
      <c r="I1500" s="62"/>
      <c r="O1500" s="62"/>
      <c r="P1500" s="62"/>
      <c r="R1500" s="46"/>
      <c r="S1500" s="46"/>
    </row>
    <row r="1501" spans="7:19" ht="24.95" customHeight="1">
      <c r="G1501" s="62"/>
      <c r="I1501" s="62"/>
      <c r="O1501" s="62"/>
      <c r="P1501" s="62"/>
      <c r="R1501" s="46"/>
      <c r="S1501" s="46"/>
    </row>
    <row r="1502" spans="7:19" ht="24.95" customHeight="1">
      <c r="G1502" s="62"/>
      <c r="I1502" s="62"/>
      <c r="O1502" s="62"/>
      <c r="P1502" s="62"/>
      <c r="R1502" s="46"/>
      <c r="S1502" s="46"/>
    </row>
    <row r="1503" spans="7:19" ht="24.95" customHeight="1">
      <c r="G1503" s="62"/>
      <c r="I1503" s="62"/>
      <c r="O1503" s="62"/>
      <c r="P1503" s="62"/>
      <c r="R1503" s="46"/>
      <c r="S1503" s="46"/>
    </row>
    <row r="1504" spans="7:19" ht="24.95" customHeight="1">
      <c r="G1504" s="62"/>
      <c r="I1504" s="62"/>
      <c r="O1504" s="62"/>
      <c r="P1504" s="62"/>
      <c r="R1504" s="46"/>
      <c r="S1504" s="46"/>
    </row>
    <row r="1505" spans="7:19" ht="24.95" customHeight="1">
      <c r="G1505" s="62"/>
      <c r="I1505" s="62"/>
      <c r="O1505" s="62"/>
      <c r="P1505" s="62"/>
      <c r="R1505" s="46"/>
      <c r="S1505" s="46"/>
    </row>
    <row r="1506" spans="7:19" ht="24.95" customHeight="1">
      <c r="G1506" s="62"/>
      <c r="I1506" s="62"/>
      <c r="O1506" s="62"/>
      <c r="P1506" s="62"/>
      <c r="R1506" s="46"/>
      <c r="S1506" s="46"/>
    </row>
    <row r="1507" spans="7:19" ht="24.95" customHeight="1">
      <c r="G1507" s="62"/>
      <c r="I1507" s="62"/>
      <c r="O1507" s="62"/>
      <c r="P1507" s="62"/>
      <c r="R1507" s="46"/>
      <c r="S1507" s="46"/>
    </row>
    <row r="1508" spans="7:19" ht="24.95" customHeight="1">
      <c r="G1508" s="62"/>
      <c r="I1508" s="62"/>
      <c r="O1508" s="62"/>
      <c r="P1508" s="62"/>
      <c r="R1508" s="46"/>
      <c r="S1508" s="46"/>
    </row>
    <row r="1509" spans="7:19" ht="24.95" customHeight="1">
      <c r="G1509" s="62"/>
      <c r="I1509" s="62"/>
      <c r="O1509" s="62"/>
      <c r="P1509" s="62"/>
      <c r="R1509" s="46"/>
      <c r="S1509" s="46"/>
    </row>
    <row r="1510" spans="7:19" ht="24.95" customHeight="1">
      <c r="G1510" s="62"/>
      <c r="I1510" s="62"/>
      <c r="O1510" s="62"/>
      <c r="P1510" s="62"/>
      <c r="R1510" s="46"/>
      <c r="S1510" s="46"/>
    </row>
    <row r="1511" spans="7:19" ht="24.95" customHeight="1">
      <c r="G1511" s="62"/>
      <c r="I1511" s="62"/>
      <c r="O1511" s="62"/>
      <c r="P1511" s="62"/>
      <c r="R1511" s="46"/>
      <c r="S1511" s="46"/>
    </row>
    <row r="1512" spans="7:19" ht="24.95" customHeight="1">
      <c r="G1512" s="62"/>
      <c r="I1512" s="62"/>
      <c r="O1512" s="62"/>
      <c r="P1512" s="62"/>
      <c r="R1512" s="46"/>
      <c r="S1512" s="46"/>
    </row>
    <row r="1513" spans="7:19" ht="24.95" customHeight="1">
      <c r="G1513" s="62"/>
      <c r="I1513" s="62"/>
      <c r="O1513" s="62"/>
      <c r="P1513" s="62"/>
      <c r="R1513" s="46"/>
      <c r="S1513" s="46"/>
    </row>
    <row r="1514" spans="7:19" ht="24.95" customHeight="1">
      <c r="G1514" s="62"/>
      <c r="I1514" s="62"/>
      <c r="O1514" s="62"/>
      <c r="P1514" s="62"/>
      <c r="R1514" s="46"/>
      <c r="S1514" s="46"/>
    </row>
    <row r="1515" spans="7:19" ht="24.95" customHeight="1">
      <c r="G1515" s="62"/>
      <c r="I1515" s="62"/>
      <c r="O1515" s="62"/>
      <c r="P1515" s="62"/>
      <c r="R1515" s="46"/>
      <c r="S1515" s="46"/>
    </row>
    <row r="1516" spans="7:19" ht="24.95" customHeight="1">
      <c r="G1516" s="62"/>
      <c r="I1516" s="62"/>
      <c r="O1516" s="62"/>
      <c r="P1516" s="62"/>
      <c r="R1516" s="46"/>
      <c r="S1516" s="46"/>
    </row>
    <row r="1517" spans="7:19" ht="24.95" customHeight="1">
      <c r="G1517" s="62"/>
      <c r="I1517" s="62"/>
      <c r="O1517" s="62"/>
      <c r="P1517" s="62"/>
      <c r="R1517" s="46"/>
      <c r="S1517" s="46"/>
    </row>
    <row r="1518" spans="7:19" ht="24.95" customHeight="1">
      <c r="G1518" s="62"/>
      <c r="I1518" s="62"/>
      <c r="O1518" s="62"/>
      <c r="P1518" s="62"/>
      <c r="R1518" s="46"/>
      <c r="S1518" s="46"/>
    </row>
    <row r="1519" spans="7:19" ht="24.95" customHeight="1">
      <c r="G1519" s="62"/>
      <c r="I1519" s="62"/>
      <c r="O1519" s="62"/>
      <c r="P1519" s="62"/>
      <c r="R1519" s="46"/>
      <c r="S1519" s="46"/>
    </row>
    <row r="1520" spans="7:19" ht="24.95" customHeight="1">
      <c r="G1520" s="62"/>
      <c r="I1520" s="62"/>
      <c r="O1520" s="62"/>
      <c r="P1520" s="62"/>
      <c r="R1520" s="46"/>
      <c r="S1520" s="46"/>
    </row>
    <row r="1521" spans="7:19" ht="24.95" customHeight="1">
      <c r="G1521" s="62"/>
      <c r="I1521" s="62"/>
      <c r="O1521" s="62"/>
      <c r="P1521" s="62"/>
      <c r="R1521" s="46"/>
      <c r="S1521" s="46"/>
    </row>
    <row r="1522" spans="7:19" ht="24.95" customHeight="1">
      <c r="G1522" s="62"/>
      <c r="I1522" s="62"/>
      <c r="O1522" s="62"/>
      <c r="P1522" s="62"/>
      <c r="R1522" s="46"/>
      <c r="S1522" s="46"/>
    </row>
    <row r="1523" spans="7:19" ht="24.95" customHeight="1">
      <c r="G1523" s="62"/>
      <c r="I1523" s="62"/>
      <c r="O1523" s="62"/>
      <c r="P1523" s="62"/>
      <c r="R1523" s="46"/>
      <c r="S1523" s="46"/>
    </row>
    <row r="1524" spans="7:19" ht="24.95" customHeight="1">
      <c r="G1524" s="62"/>
      <c r="I1524" s="62"/>
      <c r="O1524" s="62"/>
      <c r="P1524" s="62"/>
      <c r="R1524" s="46"/>
      <c r="S1524" s="46"/>
    </row>
    <row r="1525" spans="7:19" ht="24.95" customHeight="1">
      <c r="G1525" s="62"/>
      <c r="I1525" s="62"/>
      <c r="O1525" s="62"/>
      <c r="P1525" s="62"/>
      <c r="R1525" s="46"/>
      <c r="S1525" s="46"/>
    </row>
    <row r="1526" spans="7:19" ht="24.95" customHeight="1">
      <c r="G1526" s="62"/>
      <c r="I1526" s="62"/>
      <c r="O1526" s="62"/>
      <c r="P1526" s="62"/>
      <c r="R1526" s="46"/>
      <c r="S1526" s="46"/>
    </row>
    <row r="1527" spans="7:19" ht="24.95" customHeight="1">
      <c r="G1527" s="62"/>
      <c r="I1527" s="62"/>
      <c r="O1527" s="62"/>
      <c r="P1527" s="62"/>
      <c r="R1527" s="46"/>
      <c r="S1527" s="46"/>
    </row>
    <row r="1528" spans="7:19" ht="24.95" customHeight="1">
      <c r="G1528" s="62"/>
      <c r="I1528" s="62"/>
      <c r="O1528" s="62"/>
      <c r="P1528" s="62"/>
      <c r="R1528" s="46"/>
      <c r="S1528" s="46"/>
    </row>
    <row r="1529" spans="7:19" ht="24.95" customHeight="1">
      <c r="G1529" s="62"/>
      <c r="I1529" s="62"/>
      <c r="O1529" s="62"/>
      <c r="P1529" s="62"/>
      <c r="R1529" s="46"/>
      <c r="S1529" s="46"/>
    </row>
    <row r="1530" spans="7:19" ht="24.95" customHeight="1">
      <c r="G1530" s="62"/>
      <c r="I1530" s="62"/>
      <c r="O1530" s="62"/>
      <c r="P1530" s="62"/>
      <c r="R1530" s="46"/>
      <c r="S1530" s="46"/>
    </row>
    <row r="1531" spans="7:19" ht="24.95" customHeight="1">
      <c r="G1531" s="62"/>
      <c r="I1531" s="62"/>
      <c r="O1531" s="62"/>
      <c r="P1531" s="62"/>
      <c r="R1531" s="46"/>
      <c r="S1531" s="46"/>
    </row>
    <row r="1532" spans="7:19" ht="24.95" customHeight="1">
      <c r="G1532" s="62"/>
      <c r="I1532" s="62"/>
      <c r="O1532" s="62"/>
      <c r="P1532" s="62"/>
      <c r="R1532" s="46"/>
      <c r="S1532" s="46"/>
    </row>
    <row r="1533" spans="7:19" ht="24.95" customHeight="1">
      <c r="G1533" s="62"/>
      <c r="I1533" s="62"/>
      <c r="O1533" s="62"/>
      <c r="P1533" s="62"/>
      <c r="R1533" s="46"/>
      <c r="S1533" s="46"/>
    </row>
    <row r="1534" spans="7:19" ht="24.95" customHeight="1">
      <c r="G1534" s="62"/>
      <c r="I1534" s="62"/>
      <c r="O1534" s="62"/>
      <c r="P1534" s="62"/>
      <c r="R1534" s="46"/>
      <c r="S1534" s="46"/>
    </row>
    <row r="1535" spans="7:19" ht="24.95" customHeight="1">
      <c r="G1535" s="62"/>
      <c r="I1535" s="62"/>
      <c r="O1535" s="62"/>
      <c r="P1535" s="62"/>
      <c r="R1535" s="46"/>
      <c r="S1535" s="46"/>
    </row>
    <row r="1536" spans="7:19" ht="24.95" customHeight="1">
      <c r="G1536" s="62"/>
      <c r="I1536" s="62"/>
      <c r="O1536" s="62"/>
      <c r="P1536" s="62"/>
      <c r="R1536" s="46"/>
      <c r="S1536" s="46"/>
    </row>
    <row r="1537" spans="7:19" ht="24.95" customHeight="1">
      <c r="G1537" s="62"/>
      <c r="I1537" s="62"/>
      <c r="O1537" s="62"/>
      <c r="P1537" s="62"/>
      <c r="R1537" s="46"/>
      <c r="S1537" s="46"/>
    </row>
    <row r="1538" spans="7:19" ht="24.95" customHeight="1">
      <c r="G1538" s="62"/>
      <c r="I1538" s="62"/>
      <c r="O1538" s="62"/>
      <c r="P1538" s="62"/>
      <c r="R1538" s="46"/>
      <c r="S1538" s="46"/>
    </row>
    <row r="1539" spans="7:19" ht="24.95" customHeight="1">
      <c r="G1539" s="62"/>
      <c r="I1539" s="62"/>
      <c r="O1539" s="62"/>
      <c r="P1539" s="62"/>
      <c r="R1539" s="46"/>
      <c r="S1539" s="46"/>
    </row>
    <row r="1540" spans="7:19" ht="24.95" customHeight="1">
      <c r="G1540" s="62"/>
      <c r="I1540" s="62"/>
      <c r="O1540" s="62"/>
      <c r="P1540" s="62"/>
      <c r="R1540" s="46"/>
      <c r="S1540" s="46"/>
    </row>
    <row r="1541" spans="7:19" ht="24.95" customHeight="1">
      <c r="G1541" s="62"/>
      <c r="I1541" s="62"/>
      <c r="O1541" s="62"/>
      <c r="P1541" s="62"/>
      <c r="R1541" s="46"/>
      <c r="S1541" s="46"/>
    </row>
    <row r="1542" spans="7:19" ht="24.95" customHeight="1">
      <c r="G1542" s="62"/>
      <c r="I1542" s="62"/>
      <c r="O1542" s="62"/>
      <c r="P1542" s="62"/>
      <c r="R1542" s="46"/>
      <c r="S1542" s="46"/>
    </row>
    <row r="1543" spans="7:19" ht="24.95" customHeight="1">
      <c r="G1543" s="62"/>
      <c r="I1543" s="62"/>
      <c r="O1543" s="62"/>
      <c r="P1543" s="62"/>
      <c r="R1543" s="46"/>
      <c r="S1543" s="46"/>
    </row>
    <row r="1544" spans="7:19" ht="24.95" customHeight="1">
      <c r="G1544" s="62"/>
      <c r="I1544" s="62"/>
      <c r="O1544" s="62"/>
      <c r="P1544" s="62"/>
      <c r="R1544" s="46"/>
      <c r="S1544" s="46"/>
    </row>
    <row r="1545" spans="7:19" ht="24.95" customHeight="1">
      <c r="G1545" s="62"/>
      <c r="I1545" s="62"/>
      <c r="O1545" s="62"/>
      <c r="P1545" s="62"/>
      <c r="R1545" s="46"/>
      <c r="S1545" s="46"/>
    </row>
    <row r="1546" spans="7:19" ht="24.95" customHeight="1">
      <c r="G1546" s="62"/>
      <c r="I1546" s="62"/>
      <c r="O1546" s="62"/>
      <c r="P1546" s="62"/>
      <c r="R1546" s="46"/>
      <c r="S1546" s="46"/>
    </row>
    <row r="1547" spans="7:19" ht="24.95" customHeight="1">
      <c r="G1547" s="62"/>
      <c r="I1547" s="62"/>
      <c r="O1547" s="62"/>
      <c r="P1547" s="62"/>
      <c r="R1547" s="46"/>
      <c r="S1547" s="46"/>
    </row>
    <row r="1548" spans="7:19" ht="24.95" customHeight="1">
      <c r="G1548" s="62"/>
      <c r="I1548" s="62"/>
      <c r="O1548" s="62"/>
      <c r="P1548" s="62"/>
      <c r="R1548" s="46"/>
      <c r="S1548" s="46"/>
    </row>
    <row r="1549" spans="7:19" ht="24.95" customHeight="1">
      <c r="G1549" s="62"/>
      <c r="I1549" s="62"/>
      <c r="O1549" s="62"/>
      <c r="P1549" s="62"/>
      <c r="R1549" s="46"/>
      <c r="S1549" s="46"/>
    </row>
    <row r="1550" spans="7:19" ht="24.95" customHeight="1">
      <c r="G1550" s="62"/>
      <c r="I1550" s="62"/>
      <c r="O1550" s="62"/>
      <c r="P1550" s="62"/>
      <c r="R1550" s="46"/>
      <c r="S1550" s="46"/>
    </row>
    <row r="1551" spans="7:19" ht="24.95" customHeight="1">
      <c r="G1551" s="62"/>
      <c r="I1551" s="62"/>
      <c r="O1551" s="62"/>
      <c r="P1551" s="62"/>
      <c r="R1551" s="46"/>
      <c r="S1551" s="46"/>
    </row>
    <row r="1552" spans="7:19" ht="24.95" customHeight="1">
      <c r="G1552" s="62"/>
      <c r="I1552" s="62"/>
      <c r="O1552" s="62"/>
      <c r="P1552" s="62"/>
      <c r="R1552" s="46"/>
      <c r="S1552" s="46"/>
    </row>
    <row r="1553" spans="7:19" ht="24.95" customHeight="1">
      <c r="G1553" s="62"/>
      <c r="I1553" s="62"/>
      <c r="O1553" s="62"/>
      <c r="P1553" s="62"/>
      <c r="R1553" s="46"/>
      <c r="S1553" s="46"/>
    </row>
    <row r="1554" spans="7:19" ht="24.95" customHeight="1">
      <c r="G1554" s="62"/>
      <c r="I1554" s="62"/>
      <c r="O1554" s="62"/>
      <c r="P1554" s="62"/>
      <c r="R1554" s="46"/>
      <c r="S1554" s="46"/>
    </row>
    <row r="1555" spans="7:19" ht="24.95" customHeight="1">
      <c r="G1555" s="62"/>
      <c r="I1555" s="62"/>
      <c r="O1555" s="62"/>
      <c r="P1555" s="62"/>
      <c r="R1555" s="46"/>
      <c r="S1555" s="46"/>
    </row>
    <row r="1556" spans="7:19" ht="24.95" customHeight="1">
      <c r="G1556" s="62"/>
      <c r="I1556" s="62"/>
      <c r="O1556" s="62"/>
      <c r="P1556" s="62"/>
      <c r="R1556" s="46"/>
      <c r="S1556" s="46"/>
    </row>
    <row r="1557" spans="7:19" ht="24.95" customHeight="1">
      <c r="G1557" s="62"/>
      <c r="I1557" s="62"/>
      <c r="O1557" s="62"/>
      <c r="P1557" s="62"/>
      <c r="R1557" s="46"/>
      <c r="S1557" s="46"/>
    </row>
    <row r="1558" spans="7:19" ht="24.95" customHeight="1">
      <c r="G1558" s="62"/>
      <c r="I1558" s="62"/>
      <c r="O1558" s="62"/>
      <c r="P1558" s="62"/>
      <c r="R1558" s="46"/>
      <c r="S1558" s="46"/>
    </row>
    <row r="1559" spans="7:19" ht="24.95" customHeight="1">
      <c r="G1559" s="62"/>
      <c r="I1559" s="62"/>
      <c r="O1559" s="62"/>
      <c r="P1559" s="62"/>
      <c r="R1559" s="46"/>
      <c r="S1559" s="46"/>
    </row>
    <row r="1560" spans="7:19" ht="24.95" customHeight="1">
      <c r="G1560" s="62"/>
      <c r="I1560" s="62"/>
      <c r="O1560" s="62"/>
      <c r="P1560" s="62"/>
      <c r="R1560" s="46"/>
      <c r="S1560" s="46"/>
    </row>
    <row r="1561" spans="7:19" ht="24.95" customHeight="1">
      <c r="G1561" s="62"/>
      <c r="I1561" s="62"/>
      <c r="O1561" s="62"/>
      <c r="P1561" s="62"/>
      <c r="R1561" s="46"/>
      <c r="S1561" s="46"/>
    </row>
    <row r="1562" spans="7:19" ht="24.95" customHeight="1">
      <c r="G1562" s="62"/>
      <c r="I1562" s="62"/>
      <c r="O1562" s="62"/>
      <c r="P1562" s="62"/>
      <c r="R1562" s="46"/>
      <c r="S1562" s="46"/>
    </row>
    <row r="1563" spans="7:19" ht="24.95" customHeight="1">
      <c r="G1563" s="62"/>
      <c r="I1563" s="62"/>
      <c r="O1563" s="62"/>
      <c r="P1563" s="62"/>
      <c r="R1563" s="46"/>
      <c r="S1563" s="46"/>
    </row>
    <row r="1564" spans="7:19" ht="24.95" customHeight="1">
      <c r="G1564" s="62"/>
      <c r="I1564" s="62"/>
      <c r="O1564" s="62"/>
      <c r="P1564" s="62"/>
      <c r="R1564" s="46"/>
      <c r="S1564" s="46"/>
    </row>
    <row r="1565" spans="7:19" ht="24.95" customHeight="1">
      <c r="G1565" s="62"/>
      <c r="I1565" s="62"/>
      <c r="O1565" s="62"/>
      <c r="P1565" s="62"/>
      <c r="R1565" s="46"/>
      <c r="S1565" s="46"/>
    </row>
    <row r="1566" spans="7:19" ht="24.95" customHeight="1">
      <c r="G1566" s="62"/>
      <c r="I1566" s="62"/>
      <c r="O1566" s="62"/>
      <c r="P1566" s="62"/>
      <c r="R1566" s="46"/>
      <c r="S1566" s="46"/>
    </row>
    <row r="1567" spans="7:19" ht="24.95" customHeight="1">
      <c r="G1567" s="62"/>
      <c r="I1567" s="62"/>
      <c r="O1567" s="62"/>
      <c r="P1567" s="62"/>
      <c r="R1567" s="46"/>
      <c r="S1567" s="46"/>
    </row>
    <row r="1568" spans="7:19" ht="24.95" customHeight="1">
      <c r="G1568" s="62"/>
      <c r="I1568" s="62"/>
      <c r="O1568" s="62"/>
      <c r="P1568" s="62"/>
      <c r="R1568" s="46"/>
      <c r="S1568" s="46"/>
    </row>
    <row r="1569" spans="7:19" ht="24.95" customHeight="1">
      <c r="G1569" s="62"/>
      <c r="I1569" s="62"/>
      <c r="O1569" s="62"/>
      <c r="P1569" s="62"/>
      <c r="R1569" s="46"/>
      <c r="S1569" s="46"/>
    </row>
    <row r="1570" spans="7:19" ht="24.95" customHeight="1">
      <c r="G1570" s="62"/>
      <c r="I1570" s="62"/>
      <c r="O1570" s="62"/>
      <c r="P1570" s="62"/>
      <c r="R1570" s="46"/>
      <c r="S1570" s="46"/>
    </row>
    <row r="1571" spans="7:19" ht="24.95" customHeight="1">
      <c r="G1571" s="62"/>
      <c r="I1571" s="62"/>
      <c r="O1571" s="62"/>
      <c r="P1571" s="62"/>
      <c r="R1571" s="46"/>
      <c r="S1571" s="46"/>
    </row>
    <row r="1572" spans="7:19" ht="24.95" customHeight="1">
      <c r="G1572" s="62"/>
      <c r="I1572" s="62"/>
      <c r="O1572" s="62"/>
      <c r="P1572" s="62"/>
      <c r="R1572" s="46"/>
      <c r="S1572" s="46"/>
    </row>
    <row r="1573" spans="7:19" ht="24.95" customHeight="1">
      <c r="G1573" s="62"/>
      <c r="I1573" s="62"/>
      <c r="O1573" s="62"/>
      <c r="P1573" s="62"/>
      <c r="R1573" s="46"/>
      <c r="S1573" s="46"/>
    </row>
    <row r="1574" spans="7:19" ht="24.95" customHeight="1">
      <c r="G1574" s="62"/>
      <c r="I1574" s="62"/>
      <c r="O1574" s="62"/>
      <c r="P1574" s="62"/>
      <c r="R1574" s="46"/>
      <c r="S1574" s="46"/>
    </row>
    <row r="1575" spans="7:19" ht="24.95" customHeight="1">
      <c r="G1575" s="62"/>
      <c r="I1575" s="62"/>
      <c r="O1575" s="62"/>
      <c r="P1575" s="62"/>
      <c r="R1575" s="46"/>
      <c r="S1575" s="46"/>
    </row>
    <row r="1576" spans="7:19" ht="24.95" customHeight="1">
      <c r="G1576" s="62"/>
      <c r="I1576" s="62"/>
      <c r="O1576" s="62"/>
      <c r="P1576" s="62"/>
      <c r="R1576" s="46"/>
      <c r="S1576" s="46"/>
    </row>
    <row r="1577" spans="7:19" ht="24.95" customHeight="1">
      <c r="G1577" s="62"/>
      <c r="I1577" s="62"/>
      <c r="O1577" s="62"/>
      <c r="P1577" s="62"/>
      <c r="R1577" s="46"/>
      <c r="S1577" s="46"/>
    </row>
    <row r="1578" spans="7:19" ht="24.95" customHeight="1">
      <c r="G1578" s="62"/>
      <c r="I1578" s="62"/>
      <c r="O1578" s="62"/>
      <c r="P1578" s="62"/>
      <c r="R1578" s="46"/>
      <c r="S1578" s="46"/>
    </row>
    <row r="1579" spans="7:19" ht="24.95" customHeight="1">
      <c r="G1579" s="62"/>
      <c r="I1579" s="62"/>
      <c r="O1579" s="62"/>
      <c r="P1579" s="62"/>
      <c r="R1579" s="46"/>
      <c r="S1579" s="46"/>
    </row>
    <row r="1580" spans="7:19" ht="24.95" customHeight="1">
      <c r="G1580" s="62"/>
      <c r="I1580" s="62"/>
      <c r="O1580" s="62"/>
      <c r="P1580" s="62"/>
      <c r="R1580" s="46"/>
      <c r="S1580" s="46"/>
    </row>
    <row r="1581" spans="7:19" ht="24.95" customHeight="1">
      <c r="G1581" s="62"/>
      <c r="I1581" s="62"/>
      <c r="O1581" s="62"/>
      <c r="P1581" s="62"/>
      <c r="R1581" s="46"/>
      <c r="S1581" s="46"/>
    </row>
    <row r="1582" spans="7:19" ht="24.95" customHeight="1">
      <c r="G1582" s="62"/>
      <c r="I1582" s="62"/>
      <c r="O1582" s="62"/>
      <c r="P1582" s="62"/>
      <c r="R1582" s="46"/>
      <c r="S1582" s="46"/>
    </row>
    <row r="1583" spans="7:19" ht="24.95" customHeight="1">
      <c r="G1583" s="62"/>
      <c r="I1583" s="62"/>
      <c r="O1583" s="62"/>
      <c r="P1583" s="62"/>
      <c r="R1583" s="46"/>
      <c r="S1583" s="46"/>
    </row>
    <row r="1584" spans="7:19" ht="24.95" customHeight="1">
      <c r="G1584" s="62"/>
      <c r="I1584" s="62"/>
      <c r="O1584" s="62"/>
      <c r="P1584" s="62"/>
      <c r="R1584" s="46"/>
      <c r="S1584" s="46"/>
    </row>
    <row r="1585" spans="7:19" ht="24.95" customHeight="1">
      <c r="G1585" s="62"/>
      <c r="I1585" s="62"/>
      <c r="O1585" s="62"/>
      <c r="P1585" s="62"/>
      <c r="R1585" s="46"/>
      <c r="S1585" s="46"/>
    </row>
    <row r="1586" spans="7:19" ht="24.95" customHeight="1">
      <c r="G1586" s="62"/>
      <c r="I1586" s="62"/>
      <c r="O1586" s="62"/>
      <c r="P1586" s="62"/>
      <c r="R1586" s="46"/>
      <c r="S1586" s="46"/>
    </row>
    <row r="1587" spans="7:19" ht="24.95" customHeight="1">
      <c r="G1587" s="62"/>
      <c r="I1587" s="62"/>
      <c r="O1587" s="62"/>
      <c r="P1587" s="62"/>
      <c r="R1587" s="46"/>
      <c r="S1587" s="46"/>
    </row>
    <row r="1588" spans="7:19" ht="24.95" customHeight="1">
      <c r="G1588" s="62"/>
      <c r="I1588" s="62"/>
      <c r="O1588" s="62"/>
      <c r="P1588" s="62"/>
      <c r="R1588" s="46"/>
      <c r="S1588" s="46"/>
    </row>
    <row r="1589" spans="7:19" ht="24.95" customHeight="1">
      <c r="G1589" s="62"/>
      <c r="I1589" s="62"/>
      <c r="O1589" s="62"/>
      <c r="P1589" s="62"/>
      <c r="R1589" s="46"/>
      <c r="S1589" s="46"/>
    </row>
    <row r="1590" spans="7:19" ht="24.95" customHeight="1">
      <c r="G1590" s="62"/>
      <c r="I1590" s="62"/>
      <c r="O1590" s="62"/>
      <c r="P1590" s="62"/>
      <c r="R1590" s="46"/>
      <c r="S1590" s="46"/>
    </row>
    <row r="1591" spans="7:19" ht="24.95" customHeight="1">
      <c r="G1591" s="62"/>
      <c r="I1591" s="62"/>
      <c r="O1591" s="62"/>
      <c r="P1591" s="62"/>
      <c r="R1591" s="46"/>
      <c r="S1591" s="46"/>
    </row>
    <row r="1592" spans="7:19" ht="24.95" customHeight="1">
      <c r="G1592" s="62"/>
      <c r="I1592" s="62"/>
      <c r="O1592" s="62"/>
      <c r="P1592" s="62"/>
      <c r="R1592" s="46"/>
      <c r="S1592" s="46"/>
    </row>
    <row r="1593" spans="7:19" ht="24.95" customHeight="1">
      <c r="G1593" s="62"/>
      <c r="I1593" s="62"/>
      <c r="O1593" s="62"/>
      <c r="P1593" s="62"/>
      <c r="R1593" s="46"/>
      <c r="S1593" s="46"/>
    </row>
    <row r="1594" spans="7:19" ht="24.95" customHeight="1">
      <c r="G1594" s="62"/>
      <c r="I1594" s="62"/>
      <c r="O1594" s="62"/>
      <c r="P1594" s="62"/>
      <c r="R1594" s="46"/>
      <c r="S1594" s="46"/>
    </row>
    <row r="1595" spans="7:19" ht="24.95" customHeight="1">
      <c r="G1595" s="62"/>
      <c r="I1595" s="62"/>
      <c r="O1595" s="62"/>
      <c r="P1595" s="62"/>
      <c r="R1595" s="46"/>
      <c r="S1595" s="46"/>
    </row>
    <row r="1596" spans="7:19" ht="24.95" customHeight="1">
      <c r="G1596" s="62"/>
      <c r="I1596" s="62"/>
      <c r="O1596" s="62"/>
      <c r="P1596" s="62"/>
      <c r="R1596" s="46"/>
      <c r="S1596" s="46"/>
    </row>
    <row r="1597" spans="7:19" ht="24.95" customHeight="1">
      <c r="G1597" s="62"/>
      <c r="I1597" s="62"/>
      <c r="O1597" s="62"/>
      <c r="P1597" s="62"/>
      <c r="R1597" s="46"/>
      <c r="S1597" s="46"/>
    </row>
    <row r="1598" spans="7:19" ht="24.95" customHeight="1">
      <c r="G1598" s="62"/>
      <c r="I1598" s="62"/>
      <c r="O1598" s="62"/>
      <c r="P1598" s="62"/>
      <c r="R1598" s="46"/>
      <c r="S1598" s="46"/>
    </row>
    <row r="1599" spans="7:19" ht="24.95" customHeight="1">
      <c r="G1599" s="62"/>
      <c r="I1599" s="62"/>
      <c r="O1599" s="62"/>
      <c r="P1599" s="62"/>
      <c r="R1599" s="46"/>
      <c r="S1599" s="46"/>
    </row>
    <row r="1600" spans="7:19" ht="24.95" customHeight="1">
      <c r="G1600" s="62"/>
      <c r="I1600" s="62"/>
      <c r="O1600" s="62"/>
      <c r="P1600" s="62"/>
      <c r="R1600" s="46"/>
      <c r="S1600" s="46"/>
    </row>
    <row r="1601" spans="7:19" ht="24.95" customHeight="1">
      <c r="G1601" s="62"/>
      <c r="I1601" s="62"/>
      <c r="O1601" s="62"/>
      <c r="P1601" s="62"/>
      <c r="R1601" s="46"/>
      <c r="S1601" s="46"/>
    </row>
    <row r="1602" spans="7:19" ht="24.95" customHeight="1">
      <c r="G1602" s="62"/>
      <c r="I1602" s="62"/>
      <c r="O1602" s="62"/>
      <c r="P1602" s="62"/>
      <c r="R1602" s="46"/>
      <c r="S1602" s="46"/>
    </row>
    <row r="1603" spans="7:19" ht="24.95" customHeight="1">
      <c r="G1603" s="62"/>
      <c r="I1603" s="62"/>
      <c r="O1603" s="62"/>
      <c r="P1603" s="62"/>
      <c r="R1603" s="46"/>
      <c r="S1603" s="46"/>
    </row>
    <row r="1604" spans="7:19" ht="24.95" customHeight="1">
      <c r="G1604" s="62"/>
      <c r="I1604" s="62"/>
      <c r="O1604" s="62"/>
      <c r="P1604" s="62"/>
      <c r="R1604" s="46"/>
      <c r="S1604" s="46"/>
    </row>
    <row r="1605" spans="7:19" ht="24.95" customHeight="1">
      <c r="G1605" s="62"/>
      <c r="I1605" s="62"/>
      <c r="O1605" s="62"/>
      <c r="P1605" s="62"/>
      <c r="R1605" s="46"/>
      <c r="S1605" s="46"/>
    </row>
    <row r="1606" spans="7:19" ht="24.95" customHeight="1">
      <c r="G1606" s="62"/>
      <c r="I1606" s="62"/>
      <c r="O1606" s="62"/>
      <c r="P1606" s="62"/>
      <c r="R1606" s="46"/>
      <c r="S1606" s="46"/>
    </row>
    <row r="1607" spans="7:19" ht="24.95" customHeight="1">
      <c r="G1607" s="62"/>
      <c r="I1607" s="62"/>
      <c r="O1607" s="62"/>
      <c r="P1607" s="62"/>
      <c r="R1607" s="46"/>
      <c r="S1607" s="46"/>
    </row>
    <row r="1608" spans="7:19" ht="24.95" customHeight="1">
      <c r="G1608" s="62"/>
      <c r="I1608" s="62"/>
      <c r="O1608" s="62"/>
      <c r="P1608" s="62"/>
      <c r="R1608" s="46"/>
      <c r="S1608" s="46"/>
    </row>
    <row r="1609" spans="7:19" ht="24.95" customHeight="1">
      <c r="G1609" s="62"/>
      <c r="I1609" s="62"/>
      <c r="O1609" s="62"/>
      <c r="P1609" s="62"/>
      <c r="R1609" s="46"/>
      <c r="S1609" s="46"/>
    </row>
    <row r="1610" spans="7:19" ht="24.95" customHeight="1">
      <c r="G1610" s="62"/>
      <c r="I1610" s="62"/>
      <c r="O1610" s="62"/>
      <c r="P1610" s="62"/>
      <c r="R1610" s="46"/>
      <c r="S1610" s="46"/>
    </row>
    <row r="1611" spans="7:19" ht="24.95" customHeight="1">
      <c r="G1611" s="62"/>
      <c r="I1611" s="62"/>
      <c r="O1611" s="62"/>
      <c r="P1611" s="62"/>
      <c r="R1611" s="46"/>
      <c r="S1611" s="46"/>
    </row>
    <row r="1612" spans="7:19" ht="24.95" customHeight="1">
      <c r="G1612" s="62"/>
      <c r="I1612" s="62"/>
      <c r="O1612" s="62"/>
      <c r="P1612" s="62"/>
      <c r="R1612" s="46"/>
      <c r="S1612" s="46"/>
    </row>
    <row r="1613" spans="7:19" ht="24.95" customHeight="1">
      <c r="G1613" s="62"/>
      <c r="I1613" s="62"/>
      <c r="O1613" s="62"/>
      <c r="P1613" s="62"/>
      <c r="R1613" s="46"/>
      <c r="S1613" s="46"/>
    </row>
    <row r="1614" spans="7:19" ht="24.95" customHeight="1">
      <c r="G1614" s="62"/>
      <c r="I1614" s="62"/>
      <c r="O1614" s="62"/>
      <c r="P1614" s="62"/>
      <c r="R1614" s="46"/>
      <c r="S1614" s="46"/>
    </row>
    <row r="1615" spans="7:19" ht="24.95" customHeight="1">
      <c r="G1615" s="62"/>
      <c r="I1615" s="62"/>
      <c r="O1615" s="62"/>
      <c r="P1615" s="62"/>
      <c r="R1615" s="46"/>
      <c r="S1615" s="46"/>
    </row>
    <row r="1616" spans="7:19" ht="24.95" customHeight="1">
      <c r="G1616" s="62"/>
      <c r="I1616" s="62"/>
      <c r="O1616" s="62"/>
      <c r="P1616" s="62"/>
      <c r="R1616" s="46"/>
      <c r="S1616" s="46"/>
    </row>
    <row r="1617" spans="7:19" ht="24.95" customHeight="1">
      <c r="G1617" s="62"/>
      <c r="I1617" s="62"/>
      <c r="O1617" s="62"/>
      <c r="P1617" s="62"/>
      <c r="R1617" s="46"/>
      <c r="S1617" s="46"/>
    </row>
    <row r="1618" spans="7:19" ht="24.95" customHeight="1">
      <c r="G1618" s="62"/>
      <c r="I1618" s="62"/>
      <c r="O1618" s="62"/>
      <c r="P1618" s="62"/>
      <c r="R1618" s="46"/>
      <c r="S1618" s="46"/>
    </row>
    <row r="1619" spans="7:19" ht="24.95" customHeight="1">
      <c r="G1619" s="62"/>
      <c r="I1619" s="62"/>
      <c r="O1619" s="62"/>
      <c r="P1619" s="62"/>
      <c r="R1619" s="46"/>
      <c r="S1619" s="46"/>
    </row>
    <row r="1620" spans="7:19" ht="24.95" customHeight="1">
      <c r="G1620" s="62"/>
      <c r="I1620" s="62"/>
      <c r="O1620" s="62"/>
      <c r="P1620" s="62"/>
      <c r="R1620" s="46"/>
      <c r="S1620" s="46"/>
    </row>
    <row r="1621" spans="7:19" ht="24.95" customHeight="1">
      <c r="G1621" s="62"/>
      <c r="I1621" s="62"/>
      <c r="O1621" s="62"/>
      <c r="P1621" s="62"/>
      <c r="R1621" s="46"/>
      <c r="S1621" s="46"/>
    </row>
    <row r="1622" spans="7:19" ht="24.95" customHeight="1">
      <c r="G1622" s="62"/>
      <c r="I1622" s="62"/>
      <c r="O1622" s="62"/>
      <c r="P1622" s="62"/>
      <c r="R1622" s="46"/>
      <c r="S1622" s="46"/>
    </row>
    <row r="1623" spans="7:19" ht="24.95" customHeight="1">
      <c r="G1623" s="62"/>
      <c r="I1623" s="62"/>
      <c r="O1623" s="62"/>
      <c r="P1623" s="62"/>
      <c r="R1623" s="46"/>
      <c r="S1623" s="46"/>
    </row>
    <row r="1624" spans="7:19" ht="24.95" customHeight="1">
      <c r="G1624" s="62"/>
      <c r="I1624" s="62"/>
      <c r="O1624" s="62"/>
      <c r="P1624" s="62"/>
      <c r="R1624" s="46"/>
      <c r="S1624" s="46"/>
    </row>
    <row r="1625" spans="7:19" ht="24.95" customHeight="1">
      <c r="G1625" s="62"/>
      <c r="I1625" s="62"/>
      <c r="O1625" s="62"/>
      <c r="P1625" s="62"/>
      <c r="R1625" s="46"/>
      <c r="S1625" s="46"/>
    </row>
    <row r="1626" spans="7:19" ht="24.95" customHeight="1">
      <c r="G1626" s="62"/>
      <c r="I1626" s="62"/>
      <c r="O1626" s="62"/>
      <c r="P1626" s="62"/>
      <c r="R1626" s="46"/>
      <c r="S1626" s="46"/>
    </row>
    <row r="1627" spans="7:19" ht="24.95" customHeight="1">
      <c r="G1627" s="62"/>
      <c r="I1627" s="62"/>
      <c r="O1627" s="62"/>
      <c r="P1627" s="62"/>
      <c r="R1627" s="46"/>
      <c r="S1627" s="46"/>
    </row>
    <row r="1628" spans="7:19" ht="24.95" customHeight="1">
      <c r="G1628" s="62"/>
      <c r="I1628" s="62"/>
      <c r="O1628" s="62"/>
      <c r="P1628" s="62"/>
      <c r="R1628" s="46"/>
      <c r="S1628" s="46"/>
    </row>
    <row r="1629" spans="7:19" ht="24.95" customHeight="1">
      <c r="G1629" s="62"/>
      <c r="I1629" s="62"/>
      <c r="O1629" s="62"/>
      <c r="P1629" s="62"/>
      <c r="R1629" s="46"/>
      <c r="S1629" s="46"/>
    </row>
    <row r="1630" spans="7:19" ht="24.95" customHeight="1">
      <c r="G1630" s="62"/>
      <c r="I1630" s="62"/>
      <c r="O1630" s="62"/>
      <c r="P1630" s="62"/>
      <c r="R1630" s="46"/>
      <c r="S1630" s="46"/>
    </row>
    <row r="1631" spans="7:19" ht="24.95" customHeight="1">
      <c r="G1631" s="62"/>
      <c r="I1631" s="62"/>
      <c r="O1631" s="62"/>
      <c r="P1631" s="62"/>
      <c r="R1631" s="46"/>
      <c r="S1631" s="46"/>
    </row>
    <row r="1632" spans="7:19" ht="24.95" customHeight="1">
      <c r="G1632" s="62"/>
      <c r="I1632" s="62"/>
      <c r="O1632" s="62"/>
      <c r="P1632" s="62"/>
      <c r="R1632" s="46"/>
      <c r="S1632" s="46"/>
    </row>
    <row r="1633" spans="7:19" ht="24.95" customHeight="1">
      <c r="G1633" s="62"/>
      <c r="I1633" s="62"/>
      <c r="O1633" s="62"/>
      <c r="P1633" s="62"/>
      <c r="R1633" s="46"/>
      <c r="S1633" s="46"/>
    </row>
    <row r="1634" spans="7:19" ht="24.95" customHeight="1">
      <c r="G1634" s="62"/>
      <c r="I1634" s="62"/>
      <c r="O1634" s="62"/>
      <c r="P1634" s="62"/>
      <c r="R1634" s="46"/>
      <c r="S1634" s="46"/>
    </row>
    <row r="1635" spans="7:19" ht="24.95" customHeight="1">
      <c r="G1635" s="62"/>
      <c r="I1635" s="62"/>
      <c r="O1635" s="62"/>
      <c r="P1635" s="62"/>
      <c r="R1635" s="46"/>
      <c r="S1635" s="46"/>
    </row>
    <row r="1636" spans="7:19" ht="24.95" customHeight="1">
      <c r="G1636" s="62"/>
      <c r="I1636" s="62"/>
      <c r="O1636" s="62"/>
      <c r="P1636" s="62"/>
      <c r="R1636" s="46"/>
      <c r="S1636" s="46"/>
    </row>
    <row r="1637" spans="7:19" ht="24.95" customHeight="1">
      <c r="G1637" s="62"/>
      <c r="I1637" s="62"/>
      <c r="O1637" s="62"/>
      <c r="P1637" s="62"/>
      <c r="R1637" s="46"/>
      <c r="S1637" s="46"/>
    </row>
    <row r="1638" spans="7:19" ht="24.95" customHeight="1">
      <c r="G1638" s="62"/>
      <c r="I1638" s="62"/>
      <c r="O1638" s="62"/>
      <c r="P1638" s="62"/>
      <c r="R1638" s="46"/>
      <c r="S1638" s="46"/>
    </row>
    <row r="1639" spans="7:19" ht="24.95" customHeight="1">
      <c r="G1639" s="62"/>
      <c r="I1639" s="62"/>
      <c r="O1639" s="62"/>
      <c r="P1639" s="62"/>
      <c r="R1639" s="46"/>
      <c r="S1639" s="46"/>
    </row>
    <row r="1640" spans="7:19" ht="24.95" customHeight="1">
      <c r="G1640" s="62"/>
      <c r="I1640" s="62"/>
      <c r="O1640" s="62"/>
      <c r="P1640" s="62"/>
      <c r="R1640" s="46"/>
      <c r="S1640" s="46"/>
    </row>
    <row r="1641" spans="7:19" ht="24.95" customHeight="1">
      <c r="G1641" s="62"/>
      <c r="I1641" s="62"/>
      <c r="O1641" s="62"/>
      <c r="P1641" s="62"/>
      <c r="R1641" s="46"/>
      <c r="S1641" s="46"/>
    </row>
    <row r="1642" spans="7:19" ht="24.95" customHeight="1">
      <c r="G1642" s="62"/>
      <c r="I1642" s="62"/>
      <c r="O1642" s="62"/>
      <c r="P1642" s="62"/>
      <c r="R1642" s="46"/>
      <c r="S1642" s="46"/>
    </row>
    <row r="1643" spans="7:19" ht="24.95" customHeight="1">
      <c r="G1643" s="62"/>
      <c r="I1643" s="62"/>
      <c r="O1643" s="62"/>
      <c r="P1643" s="62"/>
      <c r="R1643" s="46"/>
      <c r="S1643" s="46"/>
    </row>
    <row r="1644" spans="7:19" ht="24.95" customHeight="1">
      <c r="G1644" s="62"/>
      <c r="I1644" s="62"/>
      <c r="O1644" s="62"/>
      <c r="P1644" s="62"/>
      <c r="R1644" s="46"/>
      <c r="S1644" s="46"/>
    </row>
    <row r="1645" spans="7:19" ht="24.95" customHeight="1">
      <c r="G1645" s="62"/>
      <c r="I1645" s="62"/>
      <c r="O1645" s="62"/>
      <c r="P1645" s="62"/>
      <c r="R1645" s="46"/>
      <c r="S1645" s="46"/>
    </row>
    <row r="1646" spans="7:19" ht="24.95" customHeight="1">
      <c r="G1646" s="62"/>
      <c r="I1646" s="62"/>
      <c r="O1646" s="62"/>
      <c r="P1646" s="62"/>
      <c r="R1646" s="46"/>
      <c r="S1646" s="46"/>
    </row>
    <row r="1647" spans="7:19" ht="24.95" customHeight="1">
      <c r="G1647" s="62"/>
      <c r="I1647" s="62"/>
      <c r="O1647" s="62"/>
      <c r="P1647" s="62"/>
      <c r="R1647" s="46"/>
      <c r="S1647" s="46"/>
    </row>
    <row r="1648" spans="7:19" ht="24.95" customHeight="1">
      <c r="G1648" s="62"/>
      <c r="I1648" s="62"/>
      <c r="O1648" s="62"/>
      <c r="P1648" s="62"/>
      <c r="R1648" s="46"/>
      <c r="S1648" s="46"/>
    </row>
    <row r="1649" spans="7:19" ht="24.95" customHeight="1">
      <c r="G1649" s="62"/>
      <c r="I1649" s="62"/>
      <c r="O1649" s="62"/>
      <c r="P1649" s="62"/>
      <c r="R1649" s="46"/>
      <c r="S1649" s="46"/>
    </row>
    <row r="1650" spans="7:19" ht="24.95" customHeight="1">
      <c r="G1650" s="62"/>
      <c r="I1650" s="62"/>
      <c r="O1650" s="62"/>
      <c r="P1650" s="62"/>
      <c r="R1650" s="46"/>
      <c r="S1650" s="46"/>
    </row>
    <row r="1651" spans="7:19" ht="24.95" customHeight="1">
      <c r="G1651" s="62"/>
      <c r="I1651" s="62"/>
      <c r="O1651" s="62"/>
      <c r="P1651" s="62"/>
      <c r="R1651" s="46"/>
      <c r="S1651" s="46"/>
    </row>
    <row r="1652" spans="7:19" ht="24.95" customHeight="1">
      <c r="G1652" s="62"/>
      <c r="I1652" s="62"/>
      <c r="O1652" s="62"/>
      <c r="P1652" s="62"/>
      <c r="R1652" s="46"/>
      <c r="S1652" s="46"/>
    </row>
    <row r="1653" spans="7:19" ht="24.95" customHeight="1">
      <c r="G1653" s="62"/>
      <c r="I1653" s="62"/>
      <c r="O1653" s="62"/>
      <c r="P1653" s="62"/>
      <c r="R1653" s="46"/>
      <c r="S1653" s="46"/>
    </row>
    <row r="1654" spans="7:19" ht="24.95" customHeight="1">
      <c r="G1654" s="62"/>
      <c r="I1654" s="62"/>
      <c r="O1654" s="62"/>
      <c r="P1654" s="62"/>
      <c r="R1654" s="46"/>
      <c r="S1654" s="46"/>
    </row>
    <row r="1655" spans="7:19" ht="24.95" customHeight="1">
      <c r="G1655" s="62"/>
      <c r="I1655" s="62"/>
      <c r="O1655" s="62"/>
      <c r="P1655" s="62"/>
      <c r="R1655" s="46"/>
      <c r="S1655" s="46"/>
    </row>
    <row r="1656" spans="7:19" ht="24.95" customHeight="1">
      <c r="G1656" s="62"/>
      <c r="I1656" s="62"/>
      <c r="O1656" s="62"/>
      <c r="P1656" s="62"/>
      <c r="R1656" s="46"/>
      <c r="S1656" s="46"/>
    </row>
    <row r="1657" spans="7:19" ht="24.95" customHeight="1">
      <c r="G1657" s="62"/>
      <c r="I1657" s="62"/>
      <c r="O1657" s="62"/>
      <c r="P1657" s="62"/>
      <c r="R1657" s="46"/>
      <c r="S1657" s="46"/>
    </row>
    <row r="1658" spans="7:19" ht="24.95" customHeight="1">
      <c r="G1658" s="62"/>
      <c r="I1658" s="62"/>
      <c r="O1658" s="62"/>
      <c r="P1658" s="62"/>
      <c r="R1658" s="46"/>
      <c r="S1658" s="46"/>
    </row>
    <row r="1659" spans="7:19" ht="24.95" customHeight="1">
      <c r="G1659" s="62"/>
      <c r="I1659" s="62"/>
      <c r="O1659" s="62"/>
      <c r="P1659" s="62"/>
      <c r="R1659" s="46"/>
      <c r="S1659" s="46"/>
    </row>
    <row r="1660" spans="7:19" ht="24.95" customHeight="1">
      <c r="G1660" s="62"/>
      <c r="I1660" s="62"/>
      <c r="O1660" s="62"/>
      <c r="P1660" s="62"/>
      <c r="R1660" s="46"/>
      <c r="S1660" s="46"/>
    </row>
    <row r="1661" spans="7:19" ht="24.95" customHeight="1">
      <c r="G1661" s="62"/>
      <c r="I1661" s="62"/>
      <c r="O1661" s="62"/>
      <c r="P1661" s="62"/>
      <c r="R1661" s="46"/>
      <c r="S1661" s="46"/>
    </row>
    <row r="1662" spans="7:19" ht="24.95" customHeight="1">
      <c r="G1662" s="62"/>
      <c r="I1662" s="62"/>
      <c r="O1662" s="62"/>
      <c r="P1662" s="62"/>
      <c r="R1662" s="46"/>
      <c r="S1662" s="46"/>
    </row>
    <row r="1663" spans="7:19" ht="24.95" customHeight="1">
      <c r="G1663" s="62"/>
      <c r="I1663" s="62"/>
      <c r="O1663" s="62"/>
      <c r="P1663" s="62"/>
      <c r="R1663" s="46"/>
      <c r="S1663" s="46"/>
    </row>
    <row r="1664" spans="7:19" ht="24.95" customHeight="1">
      <c r="G1664" s="62"/>
      <c r="I1664" s="62"/>
      <c r="O1664" s="62"/>
      <c r="P1664" s="62"/>
      <c r="R1664" s="46"/>
      <c r="S1664" s="46"/>
    </row>
    <row r="1665" spans="7:19" ht="24.95" customHeight="1">
      <c r="G1665" s="62"/>
      <c r="I1665" s="62"/>
      <c r="O1665" s="62"/>
      <c r="P1665" s="62"/>
      <c r="R1665" s="46"/>
      <c r="S1665" s="46"/>
    </row>
    <row r="1666" spans="7:19" ht="24.95" customHeight="1">
      <c r="G1666" s="62"/>
      <c r="I1666" s="62"/>
      <c r="O1666" s="62"/>
      <c r="P1666" s="62"/>
      <c r="R1666" s="46"/>
      <c r="S1666" s="46"/>
    </row>
    <row r="1667" spans="7:19" ht="24.95" customHeight="1">
      <c r="G1667" s="62"/>
      <c r="I1667" s="62"/>
      <c r="O1667" s="62"/>
      <c r="P1667" s="62"/>
      <c r="R1667" s="46"/>
      <c r="S1667" s="46"/>
    </row>
    <row r="1668" spans="7:19" ht="24.95" customHeight="1">
      <c r="G1668" s="62"/>
      <c r="I1668" s="62"/>
      <c r="O1668" s="62"/>
      <c r="P1668" s="62"/>
      <c r="R1668" s="46"/>
      <c r="S1668" s="46"/>
    </row>
    <row r="1669" spans="7:19" ht="24.95" customHeight="1">
      <c r="G1669" s="62"/>
      <c r="I1669" s="62"/>
      <c r="O1669" s="62"/>
      <c r="P1669" s="62"/>
      <c r="R1669" s="46"/>
      <c r="S1669" s="46"/>
    </row>
    <row r="1670" spans="7:19" ht="24.95" customHeight="1">
      <c r="G1670" s="62"/>
      <c r="I1670" s="62"/>
      <c r="O1670" s="62"/>
      <c r="P1670" s="62"/>
      <c r="R1670" s="46"/>
      <c r="S1670" s="46"/>
    </row>
    <row r="1671" spans="7:19" ht="24.95" customHeight="1">
      <c r="G1671" s="62"/>
      <c r="I1671" s="62"/>
      <c r="O1671" s="62"/>
      <c r="P1671" s="62"/>
      <c r="R1671" s="46"/>
      <c r="S1671" s="46"/>
    </row>
    <row r="1672" spans="7:19" ht="24.95" customHeight="1">
      <c r="G1672" s="62"/>
      <c r="I1672" s="62"/>
      <c r="O1672" s="62"/>
      <c r="P1672" s="62"/>
      <c r="R1672" s="46"/>
      <c r="S1672" s="46"/>
    </row>
    <row r="1673" spans="7:19" ht="24.95" customHeight="1">
      <c r="G1673" s="62"/>
      <c r="I1673" s="62"/>
      <c r="O1673" s="62"/>
      <c r="P1673" s="62"/>
      <c r="R1673" s="46"/>
      <c r="S1673" s="46"/>
    </row>
    <row r="1674" spans="7:19" ht="24.95" customHeight="1">
      <c r="G1674" s="62"/>
      <c r="I1674" s="62"/>
      <c r="O1674" s="62"/>
      <c r="P1674" s="62"/>
      <c r="R1674" s="46"/>
      <c r="S1674" s="46"/>
    </row>
    <row r="1675" spans="7:19" ht="24.95" customHeight="1">
      <c r="G1675" s="62"/>
      <c r="I1675" s="62"/>
      <c r="O1675" s="62"/>
      <c r="P1675" s="62"/>
      <c r="R1675" s="46"/>
      <c r="S1675" s="46"/>
    </row>
    <row r="1676" spans="7:19" ht="24.95" customHeight="1">
      <c r="G1676" s="62"/>
      <c r="I1676" s="62"/>
      <c r="O1676" s="62"/>
      <c r="P1676" s="62"/>
      <c r="R1676" s="46"/>
      <c r="S1676" s="46"/>
    </row>
    <row r="1677" spans="7:19" ht="24.95" customHeight="1">
      <c r="G1677" s="62"/>
      <c r="I1677" s="62"/>
      <c r="O1677" s="62"/>
      <c r="P1677" s="62"/>
      <c r="R1677" s="46"/>
      <c r="S1677" s="46"/>
    </row>
    <row r="1678" spans="7:19" ht="24.95" customHeight="1">
      <c r="G1678" s="62"/>
      <c r="I1678" s="62"/>
      <c r="O1678" s="62"/>
      <c r="P1678" s="62"/>
      <c r="R1678" s="46"/>
      <c r="S1678" s="46"/>
    </row>
    <row r="1679" spans="7:19" ht="24.95" customHeight="1">
      <c r="G1679" s="62"/>
      <c r="I1679" s="62"/>
      <c r="O1679" s="62"/>
      <c r="P1679" s="62"/>
      <c r="R1679" s="46"/>
      <c r="S1679" s="46"/>
    </row>
    <row r="1680" spans="7:19" ht="24.95" customHeight="1">
      <c r="G1680" s="62"/>
      <c r="I1680" s="62"/>
      <c r="O1680" s="62"/>
      <c r="P1680" s="62"/>
      <c r="R1680" s="46"/>
      <c r="S1680" s="46"/>
    </row>
    <row r="1681" spans="7:19" ht="24.95" customHeight="1">
      <c r="G1681" s="62"/>
      <c r="I1681" s="62"/>
      <c r="O1681" s="62"/>
      <c r="P1681" s="62"/>
      <c r="R1681" s="46"/>
      <c r="S1681" s="46"/>
    </row>
    <row r="1682" spans="7:19" ht="24.95" customHeight="1">
      <c r="G1682" s="62"/>
      <c r="I1682" s="62"/>
      <c r="O1682" s="62"/>
      <c r="P1682" s="62"/>
      <c r="R1682" s="46"/>
      <c r="S1682" s="46"/>
    </row>
    <row r="1683" spans="7:19" ht="24.95" customHeight="1">
      <c r="G1683" s="62"/>
      <c r="I1683" s="62"/>
      <c r="O1683" s="62"/>
      <c r="P1683" s="62"/>
      <c r="R1683" s="46"/>
      <c r="S1683" s="46"/>
    </row>
    <row r="1684" spans="7:19" ht="24.95" customHeight="1">
      <c r="G1684" s="62"/>
      <c r="I1684" s="62"/>
      <c r="O1684" s="62"/>
      <c r="P1684" s="62"/>
      <c r="R1684" s="46"/>
      <c r="S1684" s="46"/>
    </row>
    <row r="1685" spans="7:19" ht="24.95" customHeight="1">
      <c r="G1685" s="62"/>
      <c r="I1685" s="62"/>
      <c r="O1685" s="62"/>
      <c r="P1685" s="62"/>
      <c r="R1685" s="46"/>
      <c r="S1685" s="46"/>
    </row>
    <row r="1686" spans="7:19" ht="24.95" customHeight="1">
      <c r="G1686" s="62"/>
      <c r="I1686" s="62"/>
      <c r="O1686" s="62"/>
      <c r="P1686" s="62"/>
      <c r="R1686" s="46"/>
      <c r="S1686" s="46"/>
    </row>
    <row r="1687" spans="7:19" ht="24.95" customHeight="1">
      <c r="G1687" s="62"/>
      <c r="I1687" s="62"/>
      <c r="O1687" s="62"/>
      <c r="P1687" s="62"/>
      <c r="R1687" s="46"/>
      <c r="S1687" s="46"/>
    </row>
    <row r="1688" spans="7:19" ht="24.95" customHeight="1">
      <c r="G1688" s="62"/>
      <c r="I1688" s="62"/>
      <c r="O1688" s="62"/>
      <c r="P1688" s="62"/>
      <c r="R1688" s="46"/>
      <c r="S1688" s="46"/>
    </row>
    <row r="1689" spans="7:19" ht="24.95" customHeight="1">
      <c r="G1689" s="62"/>
      <c r="I1689" s="62"/>
      <c r="O1689" s="62"/>
      <c r="P1689" s="62"/>
      <c r="R1689" s="46"/>
      <c r="S1689" s="46"/>
    </row>
    <row r="1690" spans="7:19" ht="24.95" customHeight="1">
      <c r="G1690" s="62"/>
      <c r="I1690" s="62"/>
      <c r="O1690" s="62"/>
      <c r="P1690" s="62"/>
      <c r="R1690" s="46"/>
      <c r="S1690" s="46"/>
    </row>
    <row r="1691" spans="7:19" ht="24.95" customHeight="1">
      <c r="G1691" s="62"/>
      <c r="I1691" s="62"/>
      <c r="O1691" s="62"/>
      <c r="P1691" s="62"/>
      <c r="R1691" s="46"/>
      <c r="S1691" s="46"/>
    </row>
    <row r="1692" spans="7:19" ht="24.95" customHeight="1">
      <c r="G1692" s="62"/>
      <c r="I1692" s="62"/>
      <c r="O1692" s="62"/>
      <c r="P1692" s="62"/>
      <c r="R1692" s="46"/>
      <c r="S1692" s="46"/>
    </row>
    <row r="1693" spans="7:19" ht="24.95" customHeight="1">
      <c r="G1693" s="62"/>
      <c r="I1693" s="62"/>
      <c r="O1693" s="62"/>
      <c r="P1693" s="62"/>
      <c r="R1693" s="46"/>
      <c r="S1693" s="46"/>
    </row>
    <row r="1694" spans="7:19" ht="24.95" customHeight="1">
      <c r="G1694" s="62"/>
      <c r="I1694" s="62"/>
      <c r="O1694" s="62"/>
      <c r="P1694" s="62"/>
      <c r="R1694" s="46"/>
      <c r="S1694" s="46"/>
    </row>
    <row r="1695" spans="7:19" ht="24.95" customHeight="1">
      <c r="G1695" s="62"/>
      <c r="I1695" s="62"/>
      <c r="O1695" s="62"/>
      <c r="P1695" s="62"/>
      <c r="R1695" s="46"/>
      <c r="S1695" s="46"/>
    </row>
    <row r="1696" spans="7:19" ht="24.95" customHeight="1">
      <c r="G1696" s="62"/>
      <c r="I1696" s="62"/>
      <c r="O1696" s="62"/>
      <c r="P1696" s="62"/>
      <c r="R1696" s="46"/>
      <c r="S1696" s="46"/>
    </row>
    <row r="1697" spans="7:19" ht="24.95" customHeight="1">
      <c r="G1697" s="62"/>
      <c r="I1697" s="62"/>
      <c r="O1697" s="62"/>
      <c r="P1697" s="62"/>
      <c r="R1697" s="46"/>
      <c r="S1697" s="46"/>
    </row>
    <row r="1698" spans="7:19" ht="24.95" customHeight="1">
      <c r="G1698" s="62"/>
      <c r="I1698" s="62"/>
      <c r="O1698" s="62"/>
      <c r="P1698" s="62"/>
      <c r="R1698" s="46"/>
      <c r="S1698" s="46"/>
    </row>
    <row r="1699" spans="7:19" ht="24.95" customHeight="1">
      <c r="G1699" s="62"/>
      <c r="I1699" s="62"/>
      <c r="O1699" s="62"/>
      <c r="P1699" s="62"/>
      <c r="R1699" s="46"/>
      <c r="S1699" s="46"/>
    </row>
    <row r="1700" spans="7:19" ht="24.95" customHeight="1">
      <c r="G1700" s="62"/>
      <c r="I1700" s="62"/>
      <c r="O1700" s="62"/>
      <c r="P1700" s="62"/>
      <c r="R1700" s="46"/>
      <c r="S1700" s="46"/>
    </row>
    <row r="1701" spans="7:19" ht="24.95" customHeight="1">
      <c r="G1701" s="62"/>
      <c r="I1701" s="62"/>
      <c r="O1701" s="62"/>
      <c r="P1701" s="62"/>
      <c r="R1701" s="46"/>
      <c r="S1701" s="46"/>
    </row>
    <row r="1702" spans="7:19" ht="24.95" customHeight="1">
      <c r="G1702" s="62"/>
      <c r="I1702" s="62"/>
      <c r="O1702" s="62"/>
      <c r="P1702" s="62"/>
      <c r="R1702" s="46"/>
      <c r="S1702" s="46"/>
    </row>
    <row r="1703" spans="7:19" ht="24.95" customHeight="1">
      <c r="G1703" s="62"/>
      <c r="I1703" s="62"/>
      <c r="O1703" s="62"/>
      <c r="P1703" s="62"/>
      <c r="R1703" s="46"/>
      <c r="S1703" s="46"/>
    </row>
    <row r="1704" spans="7:19" ht="24.95" customHeight="1">
      <c r="G1704" s="62"/>
      <c r="I1704" s="62"/>
      <c r="O1704" s="62"/>
      <c r="P1704" s="62"/>
      <c r="R1704" s="46"/>
      <c r="S1704" s="46"/>
    </row>
    <row r="1705" spans="7:19" ht="24.95" customHeight="1">
      <c r="G1705" s="62"/>
      <c r="I1705" s="62"/>
      <c r="O1705" s="62"/>
      <c r="P1705" s="62"/>
      <c r="R1705" s="46"/>
      <c r="S1705" s="46"/>
    </row>
    <row r="1706" spans="7:19" ht="24.95" customHeight="1">
      <c r="G1706" s="62"/>
      <c r="I1706" s="62"/>
      <c r="O1706" s="62"/>
      <c r="P1706" s="62"/>
      <c r="R1706" s="46"/>
      <c r="S1706" s="46"/>
    </row>
    <row r="1707" spans="7:19" ht="24.95" customHeight="1">
      <c r="G1707" s="62"/>
      <c r="I1707" s="62"/>
      <c r="O1707" s="62"/>
      <c r="P1707" s="62"/>
      <c r="R1707" s="46"/>
      <c r="S1707" s="46"/>
    </row>
    <row r="1708" spans="7:19" ht="24.95" customHeight="1">
      <c r="G1708" s="62"/>
      <c r="I1708" s="62"/>
      <c r="O1708" s="62"/>
      <c r="P1708" s="62"/>
      <c r="R1708" s="46"/>
      <c r="S1708" s="46"/>
    </row>
    <row r="1709" spans="7:19" ht="24.95" customHeight="1">
      <c r="G1709" s="62"/>
      <c r="I1709" s="62"/>
      <c r="O1709" s="62"/>
      <c r="P1709" s="62"/>
      <c r="R1709" s="46"/>
      <c r="S1709" s="46"/>
    </row>
    <row r="1710" spans="7:19" ht="24.95" customHeight="1">
      <c r="G1710" s="62"/>
      <c r="I1710" s="62"/>
      <c r="O1710" s="62"/>
      <c r="P1710" s="62"/>
      <c r="R1710" s="46"/>
      <c r="S1710" s="46"/>
    </row>
    <row r="1711" spans="7:19" ht="24.95" customHeight="1">
      <c r="G1711" s="62"/>
      <c r="I1711" s="62"/>
      <c r="O1711" s="62"/>
      <c r="P1711" s="62"/>
      <c r="R1711" s="46"/>
      <c r="S1711" s="46"/>
    </row>
    <row r="1712" spans="7:19" ht="24.95" customHeight="1">
      <c r="G1712" s="62"/>
      <c r="I1712" s="62"/>
      <c r="O1712" s="62"/>
      <c r="P1712" s="62"/>
      <c r="R1712" s="46"/>
      <c r="S1712" s="46"/>
    </row>
    <row r="1713" spans="7:19" ht="24.95" customHeight="1">
      <c r="G1713" s="62"/>
      <c r="I1713" s="62"/>
      <c r="O1713" s="62"/>
      <c r="P1713" s="62"/>
      <c r="R1713" s="46"/>
      <c r="S1713" s="46"/>
    </row>
    <row r="1714" spans="7:19" ht="24.95" customHeight="1">
      <c r="G1714" s="62"/>
      <c r="I1714" s="62"/>
      <c r="O1714" s="62"/>
      <c r="P1714" s="62"/>
      <c r="R1714" s="46"/>
      <c r="S1714" s="46"/>
    </row>
    <row r="1715" spans="7:19" ht="24.95" customHeight="1">
      <c r="G1715" s="62"/>
      <c r="I1715" s="62"/>
      <c r="O1715" s="62"/>
      <c r="P1715" s="62"/>
      <c r="R1715" s="46"/>
      <c r="S1715" s="46"/>
    </row>
    <row r="1716" spans="7:19" ht="24.95" customHeight="1">
      <c r="G1716" s="62"/>
      <c r="I1716" s="62"/>
      <c r="O1716" s="62"/>
      <c r="P1716" s="62"/>
      <c r="R1716" s="46"/>
      <c r="S1716" s="46"/>
    </row>
    <row r="1717" spans="7:19" ht="24.95" customHeight="1">
      <c r="G1717" s="62"/>
      <c r="I1717" s="62"/>
      <c r="O1717" s="62"/>
      <c r="P1717" s="62"/>
      <c r="R1717" s="46"/>
      <c r="S1717" s="46"/>
    </row>
    <row r="1718" spans="7:19" ht="24.95" customHeight="1">
      <c r="G1718" s="62"/>
      <c r="I1718" s="62"/>
      <c r="O1718" s="62"/>
      <c r="P1718" s="62"/>
      <c r="R1718" s="46"/>
      <c r="S1718" s="46"/>
    </row>
    <row r="1719" spans="7:19" ht="24.95" customHeight="1">
      <c r="G1719" s="62"/>
      <c r="I1719" s="62"/>
      <c r="O1719" s="62"/>
      <c r="P1719" s="62"/>
      <c r="R1719" s="46"/>
      <c r="S1719" s="46"/>
    </row>
    <row r="1720" spans="7:19" ht="24.95" customHeight="1">
      <c r="G1720" s="62"/>
      <c r="I1720" s="62"/>
      <c r="O1720" s="62"/>
      <c r="P1720" s="62"/>
      <c r="R1720" s="46"/>
      <c r="S1720" s="46"/>
    </row>
    <row r="1721" spans="7:19" ht="24.95" customHeight="1">
      <c r="G1721" s="62"/>
      <c r="I1721" s="62"/>
      <c r="O1721" s="62"/>
      <c r="P1721" s="62"/>
      <c r="R1721" s="46"/>
      <c r="S1721" s="46"/>
    </row>
    <row r="1722" spans="7:19" ht="24.95" customHeight="1">
      <c r="G1722" s="62"/>
      <c r="I1722" s="62"/>
      <c r="O1722" s="62"/>
      <c r="P1722" s="62"/>
      <c r="R1722" s="46"/>
      <c r="S1722" s="46"/>
    </row>
    <row r="1723" spans="7:19" ht="24.95" customHeight="1">
      <c r="G1723" s="62"/>
      <c r="I1723" s="62"/>
      <c r="O1723" s="62"/>
      <c r="P1723" s="62"/>
      <c r="R1723" s="46"/>
      <c r="S1723" s="46"/>
    </row>
    <row r="1724" spans="7:19" ht="24.95" customHeight="1">
      <c r="G1724" s="62"/>
      <c r="I1724" s="62"/>
      <c r="O1724" s="62"/>
      <c r="P1724" s="62"/>
      <c r="R1724" s="46"/>
      <c r="S1724" s="46"/>
    </row>
    <row r="1725" spans="7:19" ht="24.95" customHeight="1">
      <c r="G1725" s="62"/>
      <c r="I1725" s="62"/>
      <c r="O1725" s="62"/>
      <c r="P1725" s="62"/>
      <c r="R1725" s="46"/>
      <c r="S1725" s="46"/>
    </row>
    <row r="1726" spans="7:19" ht="24.95" customHeight="1">
      <c r="G1726" s="62"/>
      <c r="I1726" s="62"/>
      <c r="O1726" s="62"/>
      <c r="P1726" s="62"/>
      <c r="R1726" s="46"/>
      <c r="S1726" s="46"/>
    </row>
    <row r="1727" spans="7:19" ht="24.95" customHeight="1">
      <c r="G1727" s="62"/>
      <c r="I1727" s="62"/>
      <c r="O1727" s="62"/>
      <c r="P1727" s="62"/>
      <c r="R1727" s="46"/>
      <c r="S1727" s="46"/>
    </row>
    <row r="1728" spans="7:19" ht="24.95" customHeight="1">
      <c r="G1728" s="62"/>
      <c r="I1728" s="62"/>
      <c r="O1728" s="62"/>
      <c r="P1728" s="62"/>
      <c r="R1728" s="46"/>
      <c r="S1728" s="46"/>
    </row>
    <row r="1729" spans="7:19" ht="24.95" customHeight="1">
      <c r="G1729" s="62"/>
      <c r="I1729" s="62"/>
      <c r="O1729" s="62"/>
      <c r="P1729" s="62"/>
      <c r="R1729" s="46"/>
      <c r="S1729" s="46"/>
    </row>
    <row r="1730" spans="7:19" ht="24.95" customHeight="1">
      <c r="G1730" s="62"/>
      <c r="I1730" s="62"/>
      <c r="O1730" s="62"/>
      <c r="P1730" s="62"/>
      <c r="R1730" s="46"/>
      <c r="S1730" s="46"/>
    </row>
    <row r="1731" spans="7:19" ht="24.95" customHeight="1">
      <c r="G1731" s="62"/>
      <c r="I1731" s="62"/>
      <c r="O1731" s="62"/>
      <c r="P1731" s="62"/>
      <c r="R1731" s="46"/>
      <c r="S1731" s="46"/>
    </row>
    <row r="1732" spans="7:19" ht="24.95" customHeight="1">
      <c r="G1732" s="62"/>
      <c r="I1732" s="62"/>
      <c r="O1732" s="62"/>
      <c r="P1732" s="62"/>
      <c r="R1732" s="46"/>
      <c r="S1732" s="46"/>
    </row>
    <row r="1733" spans="7:19" ht="24.95" customHeight="1">
      <c r="G1733" s="62"/>
      <c r="I1733" s="62"/>
      <c r="O1733" s="62"/>
      <c r="P1733" s="62"/>
      <c r="R1733" s="46"/>
      <c r="S1733" s="46"/>
    </row>
    <row r="1734" spans="7:19" ht="24.95" customHeight="1">
      <c r="G1734" s="62"/>
      <c r="I1734" s="62"/>
      <c r="O1734" s="62"/>
      <c r="P1734" s="62"/>
      <c r="R1734" s="46"/>
      <c r="S1734" s="46"/>
    </row>
    <row r="1735" spans="7:19" ht="24.95" customHeight="1">
      <c r="G1735" s="62"/>
      <c r="I1735" s="62"/>
      <c r="O1735" s="62"/>
      <c r="P1735" s="62"/>
      <c r="R1735" s="46"/>
      <c r="S1735" s="46"/>
    </row>
    <row r="1736" spans="7:19" ht="24.95" customHeight="1">
      <c r="G1736" s="62"/>
      <c r="I1736" s="62"/>
      <c r="O1736" s="62"/>
      <c r="P1736" s="62"/>
      <c r="R1736" s="46"/>
      <c r="S1736" s="46"/>
    </row>
    <row r="1737" spans="7:19" ht="24.95" customHeight="1">
      <c r="G1737" s="62"/>
      <c r="I1737" s="62"/>
      <c r="O1737" s="62"/>
      <c r="P1737" s="62"/>
      <c r="R1737" s="46"/>
      <c r="S1737" s="46"/>
    </row>
    <row r="1738" spans="7:19" ht="24.95" customHeight="1">
      <c r="G1738" s="62"/>
      <c r="I1738" s="62"/>
      <c r="O1738" s="62"/>
      <c r="P1738" s="62"/>
      <c r="R1738" s="46"/>
      <c r="S1738" s="46"/>
    </row>
    <row r="1739" spans="7:19" ht="24.95" customHeight="1">
      <c r="G1739" s="62"/>
      <c r="I1739" s="62"/>
      <c r="O1739" s="62"/>
      <c r="P1739" s="62"/>
      <c r="R1739" s="46"/>
      <c r="S1739" s="46"/>
    </row>
    <row r="1740" spans="7:19" ht="24.95" customHeight="1">
      <c r="G1740" s="62"/>
      <c r="I1740" s="62"/>
      <c r="O1740" s="62"/>
      <c r="P1740" s="62"/>
      <c r="R1740" s="46"/>
      <c r="S1740" s="46"/>
    </row>
    <row r="1741" spans="7:19" ht="24.95" customHeight="1">
      <c r="G1741" s="62"/>
      <c r="I1741" s="62"/>
      <c r="O1741" s="62"/>
      <c r="P1741" s="62"/>
      <c r="R1741" s="46"/>
      <c r="S1741" s="46"/>
    </row>
    <row r="1742" spans="7:19" ht="24.95" customHeight="1">
      <c r="G1742" s="62"/>
      <c r="I1742" s="62"/>
      <c r="O1742" s="62"/>
      <c r="P1742" s="62"/>
      <c r="R1742" s="46"/>
      <c r="S1742" s="46"/>
    </row>
    <row r="1743" spans="7:19" ht="24.95" customHeight="1">
      <c r="G1743" s="62"/>
      <c r="I1743" s="62"/>
      <c r="O1743" s="62"/>
      <c r="P1743" s="62"/>
      <c r="R1743" s="46"/>
      <c r="S1743" s="46"/>
    </row>
    <row r="1744" spans="7:19" ht="24.95" customHeight="1">
      <c r="G1744" s="62"/>
      <c r="I1744" s="62"/>
      <c r="O1744" s="62"/>
      <c r="P1744" s="62"/>
      <c r="R1744" s="46"/>
      <c r="S1744" s="46"/>
    </row>
    <row r="1745" spans="7:19" ht="24.95" customHeight="1">
      <c r="G1745" s="62"/>
      <c r="I1745" s="62"/>
      <c r="O1745" s="62"/>
      <c r="P1745" s="62"/>
      <c r="R1745" s="46"/>
      <c r="S1745" s="46"/>
    </row>
    <row r="1746" spans="7:19" ht="24.95" customHeight="1">
      <c r="G1746" s="62"/>
      <c r="I1746" s="62"/>
      <c r="O1746" s="62"/>
      <c r="P1746" s="62"/>
      <c r="R1746" s="46"/>
      <c r="S1746" s="46"/>
    </row>
    <row r="1747" spans="7:19" ht="24.95" customHeight="1">
      <c r="G1747" s="62"/>
      <c r="I1747" s="62"/>
      <c r="O1747" s="62"/>
      <c r="P1747" s="62"/>
      <c r="R1747" s="46"/>
      <c r="S1747" s="46"/>
    </row>
    <row r="1748" spans="7:19" ht="24.95" customHeight="1">
      <c r="G1748" s="62"/>
      <c r="I1748" s="62"/>
      <c r="O1748" s="62"/>
      <c r="P1748" s="62"/>
      <c r="R1748" s="46"/>
      <c r="S1748" s="46"/>
    </row>
    <row r="1749" spans="7:19" ht="24.95" customHeight="1">
      <c r="G1749" s="62"/>
      <c r="I1749" s="62"/>
      <c r="O1749" s="62"/>
      <c r="P1749" s="62"/>
      <c r="R1749" s="46"/>
      <c r="S1749" s="46"/>
    </row>
    <row r="1750" spans="7:19" ht="24.95" customHeight="1">
      <c r="G1750" s="62"/>
      <c r="I1750" s="62"/>
      <c r="O1750" s="62"/>
      <c r="P1750" s="62"/>
      <c r="R1750" s="46"/>
      <c r="S1750" s="46"/>
    </row>
    <row r="1751" spans="7:19" ht="24.95" customHeight="1">
      <c r="G1751" s="62"/>
      <c r="I1751" s="62"/>
      <c r="O1751" s="62"/>
      <c r="P1751" s="62"/>
      <c r="R1751" s="46"/>
      <c r="S1751" s="46"/>
    </row>
    <row r="1752" spans="7:19" ht="24.95" customHeight="1">
      <c r="G1752" s="62"/>
      <c r="I1752" s="62"/>
      <c r="O1752" s="62"/>
      <c r="P1752" s="62"/>
      <c r="R1752" s="46"/>
      <c r="S1752" s="46"/>
    </row>
    <row r="1753" spans="7:19" ht="24.95" customHeight="1">
      <c r="G1753" s="62"/>
      <c r="I1753" s="62"/>
      <c r="O1753" s="62"/>
      <c r="P1753" s="62"/>
      <c r="R1753" s="46"/>
      <c r="S1753" s="46"/>
    </row>
    <row r="1754" spans="7:19" ht="24.95" customHeight="1">
      <c r="G1754" s="62"/>
      <c r="I1754" s="62"/>
      <c r="O1754" s="62"/>
      <c r="P1754" s="62"/>
      <c r="R1754" s="46"/>
      <c r="S1754" s="46"/>
    </row>
    <row r="1755" spans="7:19" ht="24.95" customHeight="1">
      <c r="G1755" s="62"/>
      <c r="I1755" s="62"/>
      <c r="O1755" s="62"/>
      <c r="P1755" s="62"/>
      <c r="R1755" s="46"/>
      <c r="S1755" s="46"/>
    </row>
    <row r="1756" spans="7:19" ht="24.95" customHeight="1">
      <c r="G1756" s="62"/>
      <c r="I1756" s="62"/>
      <c r="O1756" s="62"/>
      <c r="P1756" s="62"/>
      <c r="R1756" s="46"/>
      <c r="S1756" s="46"/>
    </row>
    <row r="1757" spans="7:19" ht="24.95" customHeight="1">
      <c r="G1757" s="62"/>
      <c r="I1757" s="62"/>
      <c r="O1757" s="62"/>
      <c r="P1757" s="62"/>
      <c r="R1757" s="46"/>
      <c r="S1757" s="46"/>
    </row>
    <row r="1758" spans="7:19" ht="24.95" customHeight="1">
      <c r="G1758" s="62"/>
      <c r="I1758" s="62"/>
      <c r="O1758" s="62"/>
      <c r="P1758" s="62"/>
      <c r="R1758" s="46"/>
      <c r="S1758" s="46"/>
    </row>
    <row r="1759" spans="7:19" ht="24.95" customHeight="1">
      <c r="G1759" s="62"/>
      <c r="I1759" s="62"/>
      <c r="O1759" s="62"/>
      <c r="P1759" s="62"/>
      <c r="R1759" s="46"/>
      <c r="S1759" s="46"/>
    </row>
    <row r="1760" spans="7:19" ht="24.95" customHeight="1">
      <c r="G1760" s="62"/>
      <c r="I1760" s="62"/>
      <c r="O1760" s="62"/>
      <c r="P1760" s="62"/>
      <c r="R1760" s="46"/>
      <c r="S1760" s="46"/>
    </row>
    <row r="1761" spans="7:19" ht="24.95" customHeight="1">
      <c r="G1761" s="62"/>
      <c r="I1761" s="62"/>
      <c r="O1761" s="62"/>
      <c r="P1761" s="62"/>
      <c r="R1761" s="46"/>
      <c r="S1761" s="46"/>
    </row>
    <row r="1762" spans="7:19" ht="24.95" customHeight="1">
      <c r="G1762" s="62"/>
      <c r="I1762" s="62"/>
      <c r="O1762" s="62"/>
      <c r="P1762" s="62"/>
      <c r="R1762" s="46"/>
      <c r="S1762" s="46"/>
    </row>
    <row r="1763" spans="7:19" ht="24.95" customHeight="1">
      <c r="G1763" s="62"/>
      <c r="I1763" s="62"/>
      <c r="O1763" s="62"/>
      <c r="P1763" s="62"/>
      <c r="R1763" s="46"/>
      <c r="S1763" s="46"/>
    </row>
    <row r="1764" spans="7:19" ht="24.95" customHeight="1">
      <c r="G1764" s="62"/>
      <c r="I1764" s="62"/>
      <c r="O1764" s="62"/>
      <c r="P1764" s="62"/>
      <c r="R1764" s="46"/>
      <c r="S1764" s="46"/>
    </row>
    <row r="1765" spans="7:19" ht="24.95" customHeight="1">
      <c r="G1765" s="62"/>
      <c r="I1765" s="62"/>
      <c r="O1765" s="62"/>
      <c r="P1765" s="62"/>
      <c r="R1765" s="46"/>
      <c r="S1765" s="46"/>
    </row>
    <row r="1766" spans="7:19" ht="24.95" customHeight="1">
      <c r="G1766" s="62"/>
      <c r="I1766" s="62"/>
      <c r="O1766" s="62"/>
      <c r="P1766" s="62"/>
      <c r="R1766" s="46"/>
      <c r="S1766" s="46"/>
    </row>
    <row r="1767" spans="7:19" ht="24.95" customHeight="1">
      <c r="G1767" s="62"/>
      <c r="I1767" s="62"/>
      <c r="O1767" s="62"/>
      <c r="P1767" s="62"/>
      <c r="R1767" s="46"/>
      <c r="S1767" s="46"/>
    </row>
    <row r="1768" spans="7:19" ht="24.95" customHeight="1">
      <c r="G1768" s="62"/>
      <c r="I1768" s="62"/>
      <c r="O1768" s="62"/>
      <c r="P1768" s="62"/>
      <c r="R1768" s="46"/>
      <c r="S1768" s="46"/>
    </row>
    <row r="1769" spans="7:19" ht="24.95" customHeight="1">
      <c r="G1769" s="62"/>
      <c r="I1769" s="62"/>
      <c r="O1769" s="62"/>
      <c r="P1769" s="62"/>
      <c r="R1769" s="46"/>
      <c r="S1769" s="46"/>
    </row>
    <row r="1770" spans="7:19" ht="24.95" customHeight="1">
      <c r="G1770" s="62"/>
      <c r="I1770" s="62"/>
      <c r="O1770" s="62"/>
      <c r="P1770" s="62"/>
      <c r="R1770" s="46"/>
      <c r="S1770" s="46"/>
    </row>
    <row r="1771" spans="7:19" ht="24.95" customHeight="1">
      <c r="G1771" s="62"/>
      <c r="I1771" s="62"/>
      <c r="O1771" s="62"/>
      <c r="P1771" s="62"/>
      <c r="R1771" s="46"/>
      <c r="S1771" s="46"/>
    </row>
    <row r="1772" spans="7:19" ht="24.95" customHeight="1">
      <c r="G1772" s="62"/>
      <c r="I1772" s="62"/>
      <c r="O1772" s="62"/>
      <c r="P1772" s="62"/>
      <c r="R1772" s="46"/>
      <c r="S1772" s="46"/>
    </row>
    <row r="1773" spans="7:19" ht="24.95" customHeight="1">
      <c r="G1773" s="62"/>
      <c r="I1773" s="62"/>
      <c r="O1773" s="62"/>
      <c r="P1773" s="62"/>
      <c r="R1773" s="46"/>
      <c r="S1773" s="46"/>
    </row>
    <row r="1774" spans="7:19" ht="24.95" customHeight="1">
      <c r="G1774" s="62"/>
      <c r="I1774" s="62"/>
      <c r="O1774" s="62"/>
      <c r="P1774" s="62"/>
      <c r="R1774" s="46"/>
      <c r="S1774" s="46"/>
    </row>
    <row r="1775" spans="7:19" ht="24.95" customHeight="1">
      <c r="G1775" s="62"/>
      <c r="I1775" s="62"/>
      <c r="O1775" s="62"/>
      <c r="P1775" s="62"/>
      <c r="R1775" s="46"/>
      <c r="S1775" s="46"/>
    </row>
    <row r="1776" spans="7:19" ht="24.95" customHeight="1">
      <c r="G1776" s="62"/>
      <c r="I1776" s="62"/>
      <c r="O1776" s="62"/>
      <c r="P1776" s="62"/>
      <c r="R1776" s="46"/>
      <c r="S1776" s="46"/>
    </row>
    <row r="1777" spans="7:19" ht="24.95" customHeight="1">
      <c r="G1777" s="62"/>
      <c r="I1777" s="62"/>
      <c r="O1777" s="62"/>
      <c r="P1777" s="62"/>
      <c r="R1777" s="46"/>
      <c r="S1777" s="46"/>
    </row>
    <row r="1778" spans="7:19" ht="24.95" customHeight="1">
      <c r="G1778" s="62"/>
      <c r="I1778" s="62"/>
      <c r="O1778" s="62"/>
      <c r="P1778" s="62"/>
      <c r="R1778" s="46"/>
      <c r="S1778" s="46"/>
    </row>
    <row r="1779" spans="7:19" ht="24.95" customHeight="1">
      <c r="G1779" s="62"/>
      <c r="I1779" s="62"/>
      <c r="O1779" s="62"/>
      <c r="P1779" s="62"/>
      <c r="R1779" s="46"/>
      <c r="S1779" s="46"/>
    </row>
    <row r="1780" spans="7:19" ht="24.95" customHeight="1">
      <c r="G1780" s="62"/>
      <c r="I1780" s="62"/>
      <c r="O1780" s="62"/>
      <c r="P1780" s="62"/>
      <c r="R1780" s="46"/>
      <c r="S1780" s="46"/>
    </row>
    <row r="1781" spans="7:19" ht="24.95" customHeight="1">
      <c r="G1781" s="62"/>
      <c r="I1781" s="62"/>
      <c r="O1781" s="62"/>
      <c r="P1781" s="62"/>
      <c r="R1781" s="46"/>
      <c r="S1781" s="46"/>
    </row>
    <row r="1782" spans="7:19" ht="24.95" customHeight="1">
      <c r="G1782" s="62"/>
      <c r="I1782" s="62"/>
      <c r="O1782" s="62"/>
      <c r="P1782" s="62"/>
      <c r="R1782" s="46"/>
      <c r="S1782" s="46"/>
    </row>
    <row r="1783" spans="7:19" ht="24.95" customHeight="1">
      <c r="G1783" s="62"/>
      <c r="I1783" s="62"/>
      <c r="O1783" s="62"/>
      <c r="P1783" s="62"/>
      <c r="R1783" s="46"/>
      <c r="S1783" s="46"/>
    </row>
    <row r="1784" spans="7:19" ht="24.95" customHeight="1">
      <c r="G1784" s="62"/>
      <c r="I1784" s="62"/>
      <c r="O1784" s="62"/>
      <c r="P1784" s="62"/>
      <c r="R1784" s="46"/>
      <c r="S1784" s="46"/>
    </row>
    <row r="1785" spans="7:19" ht="24.95" customHeight="1">
      <c r="G1785" s="62"/>
      <c r="I1785" s="62"/>
      <c r="O1785" s="62"/>
      <c r="P1785" s="62"/>
      <c r="R1785" s="46"/>
      <c r="S1785" s="46"/>
    </row>
    <row r="1786" spans="7:19" ht="24.95" customHeight="1">
      <c r="G1786" s="62"/>
      <c r="I1786" s="62"/>
      <c r="O1786" s="62"/>
      <c r="P1786" s="62"/>
      <c r="R1786" s="46"/>
      <c r="S1786" s="46"/>
    </row>
    <row r="1787" spans="7:19" ht="24.95" customHeight="1">
      <c r="G1787" s="62"/>
      <c r="I1787" s="62"/>
      <c r="O1787" s="62"/>
      <c r="P1787" s="62"/>
      <c r="R1787" s="46"/>
      <c r="S1787" s="46"/>
    </row>
    <row r="1788" spans="7:19" ht="24.95" customHeight="1">
      <c r="G1788" s="62"/>
      <c r="I1788" s="62"/>
      <c r="O1788" s="62"/>
      <c r="P1788" s="62"/>
      <c r="R1788" s="46"/>
      <c r="S1788" s="46"/>
    </row>
    <row r="1789" spans="7:19" ht="24.95" customHeight="1">
      <c r="G1789" s="62"/>
      <c r="I1789" s="62"/>
      <c r="O1789" s="62"/>
      <c r="P1789" s="62"/>
      <c r="R1789" s="46"/>
      <c r="S1789" s="46"/>
    </row>
    <row r="1790" spans="7:19" ht="24.95" customHeight="1">
      <c r="G1790" s="62"/>
      <c r="I1790" s="62"/>
      <c r="O1790" s="62"/>
      <c r="P1790" s="62"/>
      <c r="R1790" s="46"/>
      <c r="S1790" s="46"/>
    </row>
    <row r="1791" spans="7:19" ht="24.95" customHeight="1">
      <c r="G1791" s="62"/>
      <c r="I1791" s="62"/>
      <c r="O1791" s="62"/>
      <c r="P1791" s="62"/>
      <c r="R1791" s="46"/>
      <c r="S1791" s="46"/>
    </row>
    <row r="1792" spans="7:19" ht="24.95" customHeight="1">
      <c r="G1792" s="62"/>
      <c r="I1792" s="62"/>
      <c r="O1792" s="62"/>
      <c r="P1792" s="62"/>
      <c r="R1792" s="46"/>
      <c r="S1792" s="46"/>
    </row>
    <row r="1793" spans="7:19" ht="24.95" customHeight="1">
      <c r="G1793" s="62"/>
      <c r="I1793" s="62"/>
      <c r="O1793" s="62"/>
      <c r="P1793" s="62"/>
      <c r="R1793" s="46"/>
      <c r="S1793" s="46"/>
    </row>
    <row r="1794" spans="7:19" ht="24.95" customHeight="1">
      <c r="G1794" s="62"/>
      <c r="I1794" s="62"/>
      <c r="O1794" s="62"/>
      <c r="P1794" s="62"/>
      <c r="R1794" s="46"/>
      <c r="S1794" s="46"/>
    </row>
    <row r="1795" spans="7:19" ht="24.95" customHeight="1">
      <c r="G1795" s="62"/>
      <c r="I1795" s="62"/>
      <c r="O1795" s="62"/>
      <c r="P1795" s="62"/>
      <c r="R1795" s="46"/>
      <c r="S1795" s="46"/>
    </row>
    <row r="1796" spans="7:19" ht="24.95" customHeight="1">
      <c r="G1796" s="62"/>
      <c r="I1796" s="62"/>
      <c r="O1796" s="62"/>
      <c r="P1796" s="62"/>
      <c r="R1796" s="46"/>
      <c r="S1796" s="46"/>
    </row>
    <row r="1797" spans="7:19" ht="24.95" customHeight="1">
      <c r="G1797" s="62"/>
      <c r="I1797" s="62"/>
      <c r="O1797" s="62"/>
      <c r="P1797" s="62"/>
      <c r="R1797" s="46"/>
      <c r="S1797" s="46"/>
    </row>
    <row r="1798" spans="7:19" ht="24.95" customHeight="1">
      <c r="G1798" s="62"/>
      <c r="I1798" s="62"/>
      <c r="O1798" s="62"/>
      <c r="P1798" s="62"/>
      <c r="R1798" s="46"/>
      <c r="S1798" s="46"/>
    </row>
    <row r="1799" spans="7:19" ht="24.95" customHeight="1">
      <c r="G1799" s="62"/>
      <c r="I1799" s="62"/>
      <c r="O1799" s="62"/>
      <c r="P1799" s="62"/>
      <c r="R1799" s="46"/>
      <c r="S1799" s="46"/>
    </row>
    <row r="1800" spans="7:19" ht="24.95" customHeight="1">
      <c r="G1800" s="62"/>
      <c r="I1800" s="62"/>
      <c r="O1800" s="62"/>
      <c r="P1800" s="62"/>
      <c r="R1800" s="46"/>
      <c r="S1800" s="46"/>
    </row>
    <row r="1801" spans="7:19" ht="24.95" customHeight="1">
      <c r="G1801" s="62"/>
      <c r="I1801" s="62"/>
      <c r="O1801" s="62"/>
      <c r="P1801" s="62"/>
      <c r="R1801" s="46"/>
      <c r="S1801" s="46"/>
    </row>
    <row r="1802" spans="7:19" ht="24.95" customHeight="1">
      <c r="G1802" s="62"/>
      <c r="I1802" s="62"/>
      <c r="O1802" s="62"/>
      <c r="P1802" s="62"/>
      <c r="R1802" s="46"/>
      <c r="S1802" s="46"/>
    </row>
    <row r="1803" spans="7:19" ht="24.95" customHeight="1">
      <c r="G1803" s="62"/>
      <c r="I1803" s="62"/>
      <c r="O1803" s="62"/>
      <c r="P1803" s="62"/>
      <c r="R1803" s="46"/>
      <c r="S1803" s="46"/>
    </row>
    <row r="1804" spans="7:19" ht="24.95" customHeight="1">
      <c r="G1804" s="62"/>
      <c r="I1804" s="62"/>
      <c r="O1804" s="62"/>
      <c r="P1804" s="62"/>
      <c r="R1804" s="46"/>
      <c r="S1804" s="46"/>
    </row>
    <row r="1805" spans="7:19" ht="24.95" customHeight="1">
      <c r="G1805" s="62"/>
      <c r="I1805" s="62"/>
      <c r="O1805" s="62"/>
      <c r="P1805" s="62"/>
      <c r="R1805" s="46"/>
      <c r="S1805" s="46"/>
    </row>
    <row r="1806" spans="7:19" ht="24.95" customHeight="1">
      <c r="G1806" s="62"/>
      <c r="I1806" s="62"/>
      <c r="O1806" s="62"/>
      <c r="P1806" s="62"/>
      <c r="R1806" s="46"/>
      <c r="S1806" s="46"/>
    </row>
    <row r="1807" spans="7:19" ht="24.95" customHeight="1">
      <c r="G1807" s="62"/>
      <c r="I1807" s="62"/>
      <c r="O1807" s="62"/>
      <c r="P1807" s="62"/>
      <c r="R1807" s="46"/>
      <c r="S1807" s="46"/>
    </row>
    <row r="1808" spans="7:19" ht="24.95" customHeight="1">
      <c r="G1808" s="62"/>
      <c r="I1808" s="62"/>
      <c r="O1808" s="62"/>
      <c r="P1808" s="62"/>
      <c r="R1808" s="46"/>
      <c r="S1808" s="46"/>
    </row>
    <row r="1809" spans="7:19" ht="24.95" customHeight="1">
      <c r="G1809" s="62"/>
      <c r="I1809" s="62"/>
      <c r="O1809" s="62"/>
      <c r="P1809" s="62"/>
      <c r="R1809" s="46"/>
      <c r="S1809" s="46"/>
    </row>
    <row r="1810" spans="7:19" ht="24.95" customHeight="1">
      <c r="G1810" s="62"/>
      <c r="I1810" s="62"/>
      <c r="O1810" s="62"/>
      <c r="P1810" s="62"/>
      <c r="R1810" s="46"/>
      <c r="S1810" s="46"/>
    </row>
    <row r="1811" spans="7:19" ht="24.95" customHeight="1">
      <c r="G1811" s="62"/>
      <c r="I1811" s="62"/>
      <c r="O1811" s="62"/>
      <c r="P1811" s="62"/>
      <c r="R1811" s="46"/>
      <c r="S1811" s="46"/>
    </row>
    <row r="1812" spans="7:19" ht="24.95" customHeight="1">
      <c r="G1812" s="62"/>
      <c r="I1812" s="62"/>
      <c r="O1812" s="62"/>
      <c r="P1812" s="62"/>
      <c r="R1812" s="46"/>
      <c r="S1812" s="46"/>
    </row>
    <row r="1813" spans="7:19" ht="24.95" customHeight="1">
      <c r="G1813" s="62"/>
      <c r="I1813" s="62"/>
      <c r="O1813" s="62"/>
      <c r="P1813" s="62"/>
      <c r="R1813" s="46"/>
      <c r="S1813" s="46"/>
    </row>
    <row r="1814" spans="7:19" ht="24.95" customHeight="1">
      <c r="G1814" s="62"/>
      <c r="I1814" s="62"/>
      <c r="O1814" s="62"/>
      <c r="P1814" s="62"/>
      <c r="R1814" s="46"/>
      <c r="S1814" s="46"/>
    </row>
    <row r="1815" spans="7:19" ht="24.95" customHeight="1">
      <c r="G1815" s="62"/>
      <c r="I1815" s="62"/>
      <c r="O1815" s="62"/>
      <c r="P1815" s="62"/>
      <c r="R1815" s="46"/>
      <c r="S1815" s="46"/>
    </row>
    <row r="1816" spans="7:19" ht="24.95" customHeight="1">
      <c r="G1816" s="62"/>
      <c r="I1816" s="62"/>
      <c r="O1816" s="62"/>
      <c r="P1816" s="62"/>
      <c r="R1816" s="46"/>
      <c r="S1816" s="46"/>
    </row>
    <row r="1817" spans="7:19" ht="24.95" customHeight="1">
      <c r="G1817" s="62"/>
      <c r="I1817" s="62"/>
      <c r="O1817" s="62"/>
      <c r="P1817" s="62"/>
      <c r="R1817" s="46"/>
      <c r="S1817" s="46"/>
    </row>
    <row r="1818" spans="7:19" ht="24.95" customHeight="1">
      <c r="G1818" s="62"/>
      <c r="I1818" s="62"/>
      <c r="O1818" s="62"/>
      <c r="P1818" s="62"/>
      <c r="R1818" s="46"/>
      <c r="S1818" s="46"/>
    </row>
    <row r="1819" spans="7:19" ht="24.95" customHeight="1">
      <c r="G1819" s="62"/>
      <c r="I1819" s="62"/>
      <c r="O1819" s="62"/>
      <c r="P1819" s="62"/>
      <c r="R1819" s="46"/>
      <c r="S1819" s="46"/>
    </row>
    <row r="1820" spans="7:19" ht="24.95" customHeight="1">
      <c r="G1820" s="62"/>
      <c r="I1820" s="62"/>
      <c r="O1820" s="62"/>
      <c r="P1820" s="62"/>
      <c r="R1820" s="46"/>
      <c r="S1820" s="46"/>
    </row>
    <row r="1821" spans="7:19" ht="24.95" customHeight="1">
      <c r="G1821" s="62"/>
      <c r="I1821" s="62"/>
      <c r="O1821" s="62"/>
      <c r="P1821" s="62"/>
      <c r="R1821" s="46"/>
      <c r="S1821" s="46"/>
    </row>
    <row r="1822" spans="7:19" ht="24.95" customHeight="1">
      <c r="G1822" s="62"/>
      <c r="I1822" s="62"/>
      <c r="O1822" s="62"/>
      <c r="P1822" s="62"/>
      <c r="R1822" s="46"/>
      <c r="S1822" s="46"/>
    </row>
    <row r="1823" spans="7:19" ht="24.95" customHeight="1">
      <c r="G1823" s="62"/>
      <c r="I1823" s="62"/>
      <c r="O1823" s="62"/>
      <c r="P1823" s="62"/>
      <c r="R1823" s="46"/>
      <c r="S1823" s="46"/>
    </row>
    <row r="1824" spans="7:19" ht="24.95" customHeight="1">
      <c r="G1824" s="62"/>
      <c r="I1824" s="62"/>
      <c r="O1824" s="62"/>
      <c r="P1824" s="62"/>
      <c r="R1824" s="46"/>
      <c r="S1824" s="46"/>
    </row>
    <row r="1825" spans="7:19" ht="24.95" customHeight="1">
      <c r="G1825" s="62"/>
      <c r="I1825" s="62"/>
      <c r="O1825" s="62"/>
      <c r="P1825" s="62"/>
      <c r="R1825" s="46"/>
      <c r="S1825" s="46"/>
    </row>
    <row r="1826" spans="7:19" ht="24.95" customHeight="1">
      <c r="G1826" s="62"/>
      <c r="I1826" s="62"/>
      <c r="O1826" s="62"/>
      <c r="P1826" s="62"/>
      <c r="R1826" s="46"/>
      <c r="S1826" s="46"/>
    </row>
    <row r="1827" spans="7:19" ht="24.95" customHeight="1">
      <c r="G1827" s="62"/>
      <c r="I1827" s="62"/>
      <c r="O1827" s="62"/>
      <c r="P1827" s="62"/>
      <c r="R1827" s="46"/>
      <c r="S1827" s="46"/>
    </row>
    <row r="1828" spans="7:19" ht="24.95" customHeight="1">
      <c r="G1828" s="62"/>
      <c r="I1828" s="62"/>
      <c r="O1828" s="62"/>
      <c r="P1828" s="62"/>
      <c r="R1828" s="46"/>
      <c r="S1828" s="46"/>
    </row>
    <row r="1829" spans="7:19" ht="24.95" customHeight="1">
      <c r="G1829" s="62"/>
      <c r="I1829" s="62"/>
      <c r="O1829" s="62"/>
      <c r="P1829" s="62"/>
      <c r="R1829" s="46"/>
      <c r="S1829" s="46"/>
    </row>
    <row r="1830" spans="7:19" ht="24.95" customHeight="1">
      <c r="G1830" s="62"/>
      <c r="I1830" s="62"/>
      <c r="O1830" s="62"/>
      <c r="P1830" s="62"/>
      <c r="R1830" s="46"/>
      <c r="S1830" s="46"/>
    </row>
    <row r="1831" spans="7:19" ht="24.95" customHeight="1">
      <c r="G1831" s="62"/>
      <c r="I1831" s="62"/>
      <c r="O1831" s="62"/>
      <c r="P1831" s="62"/>
      <c r="R1831" s="46"/>
      <c r="S1831" s="46"/>
    </row>
    <row r="1832" spans="7:19" ht="24.95" customHeight="1">
      <c r="G1832" s="62"/>
      <c r="I1832" s="62"/>
      <c r="O1832" s="62"/>
      <c r="P1832" s="62"/>
      <c r="R1832" s="46"/>
      <c r="S1832" s="46"/>
    </row>
    <row r="1833" spans="7:19" ht="24.95" customHeight="1">
      <c r="G1833" s="62"/>
      <c r="I1833" s="62"/>
      <c r="O1833" s="62"/>
      <c r="P1833" s="62"/>
      <c r="R1833" s="46"/>
      <c r="S1833" s="46"/>
    </row>
    <row r="1834" spans="7:19" ht="24.95" customHeight="1">
      <c r="G1834" s="62"/>
      <c r="I1834" s="62"/>
      <c r="O1834" s="62"/>
      <c r="P1834" s="62"/>
      <c r="R1834" s="46"/>
      <c r="S1834" s="46"/>
    </row>
    <row r="1835" spans="7:19" ht="24.95" customHeight="1">
      <c r="G1835" s="62"/>
      <c r="I1835" s="62"/>
      <c r="O1835" s="62"/>
      <c r="P1835" s="62"/>
      <c r="R1835" s="46"/>
      <c r="S1835" s="46"/>
    </row>
    <row r="1836" spans="7:19" ht="24.95" customHeight="1">
      <c r="G1836" s="62"/>
      <c r="I1836" s="62"/>
      <c r="O1836" s="62"/>
      <c r="P1836" s="62"/>
      <c r="R1836" s="46"/>
      <c r="S1836" s="46"/>
    </row>
    <row r="1837" spans="7:19" ht="24.95" customHeight="1">
      <c r="G1837" s="62"/>
      <c r="I1837" s="62"/>
      <c r="O1837" s="62"/>
      <c r="P1837" s="62"/>
      <c r="R1837" s="46"/>
      <c r="S1837" s="46"/>
    </row>
    <row r="1838" spans="7:19" ht="24.95" customHeight="1">
      <c r="G1838" s="62"/>
      <c r="I1838" s="62"/>
      <c r="O1838" s="62"/>
      <c r="P1838" s="62"/>
      <c r="R1838" s="46"/>
      <c r="S1838" s="46"/>
    </row>
    <row r="1839" spans="7:19" ht="24.95" customHeight="1">
      <c r="G1839" s="62"/>
      <c r="I1839" s="62"/>
      <c r="O1839" s="62"/>
      <c r="P1839" s="62"/>
      <c r="R1839" s="46"/>
      <c r="S1839" s="46"/>
    </row>
    <row r="1840" spans="7:19" ht="24.95" customHeight="1">
      <c r="G1840" s="62"/>
      <c r="I1840" s="62"/>
      <c r="O1840" s="62"/>
      <c r="P1840" s="62"/>
      <c r="R1840" s="46"/>
      <c r="S1840" s="46"/>
    </row>
    <row r="1841" spans="7:19" ht="24.95" customHeight="1">
      <c r="G1841" s="62"/>
      <c r="I1841" s="62"/>
      <c r="O1841" s="62"/>
      <c r="P1841" s="62"/>
      <c r="R1841" s="46"/>
      <c r="S1841" s="46"/>
    </row>
    <row r="1842" spans="7:19" ht="24.95" customHeight="1">
      <c r="G1842" s="62"/>
      <c r="I1842" s="62"/>
      <c r="O1842" s="62"/>
      <c r="P1842" s="62"/>
      <c r="R1842" s="46"/>
      <c r="S1842" s="46"/>
    </row>
    <row r="1843" spans="7:19" ht="24.95" customHeight="1">
      <c r="G1843" s="62"/>
      <c r="I1843" s="62"/>
      <c r="O1843" s="62"/>
      <c r="P1843" s="62"/>
      <c r="R1843" s="46"/>
      <c r="S1843" s="46"/>
    </row>
    <row r="1844" spans="7:19" ht="24.95" customHeight="1">
      <c r="G1844" s="62"/>
      <c r="I1844" s="62"/>
      <c r="O1844" s="62"/>
      <c r="P1844" s="62"/>
      <c r="R1844" s="46"/>
      <c r="S1844" s="46"/>
    </row>
    <row r="1845" spans="7:19" ht="24.95" customHeight="1">
      <c r="G1845" s="62"/>
      <c r="I1845" s="62"/>
      <c r="O1845" s="62"/>
      <c r="P1845" s="62"/>
      <c r="R1845" s="46"/>
      <c r="S1845" s="46"/>
    </row>
    <row r="1846" spans="7:19" ht="24.95" customHeight="1">
      <c r="G1846" s="62"/>
      <c r="I1846" s="62"/>
      <c r="O1846" s="62"/>
      <c r="P1846" s="62"/>
      <c r="R1846" s="46"/>
      <c r="S1846" s="46"/>
    </row>
    <row r="1847" spans="7:19" ht="24.95" customHeight="1">
      <c r="G1847" s="62"/>
      <c r="I1847" s="62"/>
      <c r="O1847" s="62"/>
      <c r="P1847" s="62"/>
      <c r="R1847" s="46"/>
      <c r="S1847" s="46"/>
    </row>
    <row r="1848" spans="7:19" ht="24.95" customHeight="1">
      <c r="G1848" s="62"/>
      <c r="I1848" s="62"/>
      <c r="O1848" s="62"/>
      <c r="P1848" s="62"/>
      <c r="R1848" s="46"/>
      <c r="S1848" s="46"/>
    </row>
    <row r="1849" spans="7:19" ht="24.95" customHeight="1">
      <c r="G1849" s="62"/>
      <c r="I1849" s="62"/>
      <c r="O1849" s="62"/>
      <c r="P1849" s="62"/>
      <c r="R1849" s="46"/>
      <c r="S1849" s="46"/>
    </row>
    <row r="1850" spans="7:19" ht="24.95" customHeight="1">
      <c r="G1850" s="62"/>
      <c r="I1850" s="62"/>
      <c r="O1850" s="62"/>
      <c r="P1850" s="62"/>
      <c r="R1850" s="46"/>
      <c r="S1850" s="46"/>
    </row>
    <row r="1851" spans="7:19" ht="24.95" customHeight="1">
      <c r="G1851" s="62"/>
      <c r="I1851" s="62"/>
      <c r="O1851" s="62"/>
      <c r="P1851" s="62"/>
      <c r="R1851" s="46"/>
      <c r="S1851" s="46"/>
    </row>
    <row r="1852" spans="7:19" ht="24.95" customHeight="1">
      <c r="G1852" s="62"/>
      <c r="I1852" s="62"/>
      <c r="O1852" s="62"/>
      <c r="P1852" s="62"/>
      <c r="R1852" s="46"/>
      <c r="S1852" s="46"/>
    </row>
    <row r="1853" spans="7:19" ht="24.95" customHeight="1">
      <c r="G1853" s="62"/>
      <c r="I1853" s="62"/>
      <c r="O1853" s="62"/>
      <c r="P1853" s="62"/>
      <c r="R1853" s="46"/>
      <c r="S1853" s="46"/>
    </row>
    <row r="1854" spans="7:19" ht="24.95" customHeight="1">
      <c r="G1854" s="62"/>
      <c r="I1854" s="62"/>
      <c r="O1854" s="62"/>
      <c r="P1854" s="62"/>
      <c r="R1854" s="46"/>
      <c r="S1854" s="46"/>
    </row>
    <row r="1855" spans="7:19" ht="24.95" customHeight="1">
      <c r="G1855" s="62"/>
      <c r="I1855" s="62"/>
      <c r="O1855" s="62"/>
      <c r="P1855" s="62"/>
      <c r="R1855" s="46"/>
      <c r="S1855" s="46"/>
    </row>
    <row r="1856" spans="7:19" ht="24.95" customHeight="1">
      <c r="G1856" s="62"/>
      <c r="I1856" s="62"/>
      <c r="O1856" s="62"/>
      <c r="P1856" s="62"/>
      <c r="R1856" s="46"/>
      <c r="S1856" s="46"/>
    </row>
    <row r="1857" spans="7:19" ht="24.95" customHeight="1">
      <c r="G1857" s="62"/>
      <c r="I1857" s="62"/>
      <c r="O1857" s="62"/>
      <c r="P1857" s="62"/>
      <c r="R1857" s="46"/>
      <c r="S1857" s="46"/>
    </row>
    <row r="1858" spans="7:19" ht="24.95" customHeight="1">
      <c r="G1858" s="62"/>
      <c r="I1858" s="62"/>
      <c r="O1858" s="62"/>
      <c r="P1858" s="62"/>
      <c r="R1858" s="46"/>
      <c r="S1858" s="46"/>
    </row>
    <row r="1859" spans="7:19" ht="24.95" customHeight="1">
      <c r="G1859" s="62"/>
      <c r="I1859" s="62"/>
      <c r="O1859" s="62"/>
      <c r="P1859" s="62"/>
      <c r="R1859" s="46"/>
      <c r="S1859" s="46"/>
    </row>
    <row r="1860" spans="7:19" ht="24.95" customHeight="1">
      <c r="G1860" s="62"/>
      <c r="I1860" s="62"/>
      <c r="O1860" s="62"/>
      <c r="P1860" s="62"/>
      <c r="R1860" s="46"/>
      <c r="S1860" s="46"/>
    </row>
    <row r="1861" spans="7:19" ht="24.95" customHeight="1">
      <c r="G1861" s="62"/>
      <c r="I1861" s="62"/>
      <c r="O1861" s="62"/>
      <c r="P1861" s="62"/>
      <c r="R1861" s="46"/>
      <c r="S1861" s="46"/>
    </row>
    <row r="1862" spans="7:19" ht="24.95" customHeight="1">
      <c r="G1862" s="62"/>
      <c r="I1862" s="62"/>
      <c r="O1862" s="62"/>
      <c r="P1862" s="62"/>
      <c r="R1862" s="46"/>
      <c r="S1862" s="46"/>
    </row>
    <row r="1863" spans="7:19" ht="24.95" customHeight="1">
      <c r="G1863" s="62"/>
      <c r="I1863" s="62"/>
      <c r="O1863" s="62"/>
      <c r="P1863" s="62"/>
      <c r="R1863" s="46"/>
      <c r="S1863" s="46"/>
    </row>
    <row r="1864" spans="7:19" ht="24.95" customHeight="1">
      <c r="G1864" s="62"/>
      <c r="I1864" s="62"/>
      <c r="O1864" s="62"/>
      <c r="P1864" s="62"/>
      <c r="R1864" s="46"/>
      <c r="S1864" s="46"/>
    </row>
    <row r="1865" spans="7:19" ht="24.95" customHeight="1">
      <c r="G1865" s="62"/>
      <c r="I1865" s="62"/>
      <c r="O1865" s="62"/>
      <c r="P1865" s="62"/>
      <c r="R1865" s="46"/>
      <c r="S1865" s="46"/>
    </row>
    <row r="1866" spans="7:19" ht="24.95" customHeight="1">
      <c r="G1866" s="62"/>
      <c r="I1866" s="62"/>
      <c r="O1866" s="62"/>
      <c r="P1866" s="62"/>
      <c r="R1866" s="46"/>
      <c r="S1866" s="46"/>
    </row>
    <row r="1867" spans="7:19" ht="24.95" customHeight="1">
      <c r="G1867" s="62"/>
      <c r="I1867" s="62"/>
      <c r="O1867" s="62"/>
      <c r="P1867" s="62"/>
      <c r="R1867" s="46"/>
      <c r="S1867" s="46"/>
    </row>
    <row r="1868" spans="7:19" ht="24.95" customHeight="1">
      <c r="G1868" s="62"/>
      <c r="I1868" s="62"/>
      <c r="O1868" s="62"/>
      <c r="P1868" s="62"/>
      <c r="R1868" s="46"/>
      <c r="S1868" s="46"/>
    </row>
    <row r="1869" spans="7:19" ht="24.95" customHeight="1">
      <c r="G1869" s="62"/>
      <c r="I1869" s="62"/>
      <c r="O1869" s="62"/>
      <c r="P1869" s="62"/>
      <c r="R1869" s="46"/>
      <c r="S1869" s="46"/>
    </row>
    <row r="1870" spans="7:19" ht="24.95" customHeight="1">
      <c r="G1870" s="62"/>
      <c r="I1870" s="62"/>
      <c r="O1870" s="62"/>
      <c r="P1870" s="62"/>
      <c r="R1870" s="46"/>
      <c r="S1870" s="46"/>
    </row>
    <row r="1871" spans="7:19" ht="24.95" customHeight="1">
      <c r="G1871" s="62"/>
      <c r="I1871" s="62"/>
      <c r="O1871" s="62"/>
      <c r="P1871" s="62"/>
      <c r="R1871" s="46"/>
      <c r="S1871" s="46"/>
    </row>
    <row r="1872" spans="7:19" ht="24.95" customHeight="1">
      <c r="G1872" s="62"/>
      <c r="I1872" s="62"/>
      <c r="O1872" s="62"/>
      <c r="P1872" s="62"/>
      <c r="R1872" s="46"/>
      <c r="S1872" s="46"/>
    </row>
    <row r="1873" spans="7:19" ht="24.95" customHeight="1">
      <c r="G1873" s="62"/>
      <c r="I1873" s="62"/>
      <c r="O1873" s="62"/>
      <c r="P1873" s="62"/>
      <c r="R1873" s="46"/>
      <c r="S1873" s="46"/>
    </row>
    <row r="1874" spans="7:19" ht="24.95" customHeight="1">
      <c r="G1874" s="62"/>
      <c r="I1874" s="62"/>
      <c r="O1874" s="62"/>
      <c r="P1874" s="62"/>
      <c r="R1874" s="46"/>
      <c r="S1874" s="46"/>
    </row>
    <row r="1875" spans="7:19" ht="24.95" customHeight="1">
      <c r="G1875" s="62"/>
      <c r="I1875" s="62"/>
      <c r="O1875" s="62"/>
      <c r="P1875" s="62"/>
      <c r="R1875" s="46"/>
      <c r="S1875" s="46"/>
    </row>
    <row r="1876" spans="7:19" ht="24.95" customHeight="1">
      <c r="G1876" s="62"/>
      <c r="I1876" s="62"/>
      <c r="O1876" s="62"/>
      <c r="P1876" s="62"/>
      <c r="R1876" s="46"/>
      <c r="S1876" s="46"/>
    </row>
    <row r="1877" spans="7:19" ht="24.95" customHeight="1">
      <c r="G1877" s="62"/>
      <c r="I1877" s="62"/>
      <c r="O1877" s="62"/>
      <c r="P1877" s="62"/>
      <c r="R1877" s="46"/>
      <c r="S1877" s="46"/>
    </row>
    <row r="1878" spans="7:19" ht="24.95" customHeight="1">
      <c r="G1878" s="62"/>
      <c r="I1878" s="62"/>
      <c r="O1878" s="62"/>
      <c r="P1878" s="62"/>
      <c r="R1878" s="46"/>
      <c r="S1878" s="46"/>
    </row>
    <row r="1879" spans="7:19" ht="24.95" customHeight="1">
      <c r="G1879" s="62"/>
      <c r="I1879" s="62"/>
      <c r="O1879" s="62"/>
      <c r="P1879" s="62"/>
      <c r="R1879" s="46"/>
      <c r="S1879" s="46"/>
    </row>
    <row r="1880" spans="7:19" ht="24.95" customHeight="1">
      <c r="G1880" s="62"/>
      <c r="I1880" s="62"/>
      <c r="O1880" s="62"/>
      <c r="P1880" s="62"/>
      <c r="R1880" s="46"/>
      <c r="S1880" s="46"/>
    </row>
    <row r="1881" spans="7:19" ht="24.95" customHeight="1">
      <c r="G1881" s="62"/>
      <c r="I1881" s="62"/>
      <c r="O1881" s="62"/>
      <c r="P1881" s="62"/>
      <c r="R1881" s="46"/>
      <c r="S1881" s="46"/>
    </row>
    <row r="1882" spans="7:19" ht="24.95" customHeight="1">
      <c r="G1882" s="62"/>
      <c r="I1882" s="62"/>
      <c r="O1882" s="62"/>
      <c r="P1882" s="62"/>
      <c r="R1882" s="46"/>
      <c r="S1882" s="46"/>
    </row>
    <row r="1883" spans="7:19" ht="24.95" customHeight="1">
      <c r="G1883" s="62"/>
      <c r="I1883" s="62"/>
      <c r="O1883" s="62"/>
      <c r="P1883" s="62"/>
      <c r="R1883" s="46"/>
      <c r="S1883" s="46"/>
    </row>
    <row r="1884" spans="7:19" ht="24.95" customHeight="1">
      <c r="G1884" s="62"/>
      <c r="I1884" s="62"/>
      <c r="O1884" s="62"/>
      <c r="P1884" s="62"/>
      <c r="R1884" s="46"/>
      <c r="S1884" s="46"/>
    </row>
    <row r="1885" spans="7:19" ht="24.95" customHeight="1">
      <c r="G1885" s="62"/>
      <c r="I1885" s="62"/>
      <c r="O1885" s="62"/>
      <c r="P1885" s="62"/>
      <c r="R1885" s="46"/>
      <c r="S1885" s="46"/>
    </row>
    <row r="1886" spans="7:19" ht="24.95" customHeight="1">
      <c r="G1886" s="62"/>
      <c r="I1886" s="62"/>
      <c r="O1886" s="62"/>
      <c r="P1886" s="62"/>
      <c r="R1886" s="46"/>
      <c r="S1886" s="46"/>
    </row>
    <row r="1887" spans="7:19" ht="24.95" customHeight="1">
      <c r="G1887" s="62"/>
      <c r="I1887" s="62"/>
      <c r="O1887" s="62"/>
      <c r="P1887" s="62"/>
      <c r="R1887" s="46"/>
      <c r="S1887" s="46"/>
    </row>
    <row r="1888" spans="7:19" ht="24.95" customHeight="1">
      <c r="G1888" s="62"/>
      <c r="I1888" s="62"/>
      <c r="O1888" s="62"/>
      <c r="P1888" s="62"/>
      <c r="R1888" s="46"/>
      <c r="S1888" s="46"/>
    </row>
    <row r="1889" spans="7:19" ht="24.95" customHeight="1">
      <c r="G1889" s="62"/>
      <c r="I1889" s="62"/>
      <c r="O1889" s="62"/>
      <c r="P1889" s="62"/>
      <c r="R1889" s="46"/>
      <c r="S1889" s="46"/>
    </row>
    <row r="1890" spans="7:19" ht="24.95" customHeight="1">
      <c r="G1890" s="62"/>
      <c r="I1890" s="62"/>
      <c r="O1890" s="62"/>
      <c r="P1890" s="62"/>
      <c r="R1890" s="46"/>
      <c r="S1890" s="46"/>
    </row>
    <row r="1891" spans="7:19" ht="24.95" customHeight="1">
      <c r="G1891" s="62"/>
      <c r="I1891" s="62"/>
      <c r="O1891" s="62"/>
      <c r="P1891" s="62"/>
      <c r="R1891" s="46"/>
      <c r="S1891" s="46"/>
    </row>
    <row r="1892" spans="7:19" ht="24.95" customHeight="1">
      <c r="G1892" s="62"/>
      <c r="I1892" s="62"/>
      <c r="O1892" s="62"/>
      <c r="P1892" s="62"/>
      <c r="R1892" s="46"/>
      <c r="S1892" s="46"/>
    </row>
    <row r="1893" spans="7:19" ht="24.95" customHeight="1">
      <c r="G1893" s="62"/>
      <c r="I1893" s="62"/>
      <c r="O1893" s="62"/>
      <c r="P1893" s="62"/>
      <c r="R1893" s="46"/>
      <c r="S1893" s="46"/>
    </row>
    <row r="1894" spans="7:19" ht="24.95" customHeight="1">
      <c r="G1894" s="62"/>
      <c r="I1894" s="62"/>
      <c r="O1894" s="62"/>
      <c r="P1894" s="62"/>
      <c r="R1894" s="46"/>
      <c r="S1894" s="46"/>
    </row>
    <row r="1895" spans="7:19" ht="24.95" customHeight="1">
      <c r="G1895" s="62"/>
      <c r="I1895" s="62"/>
      <c r="O1895" s="62"/>
      <c r="P1895" s="62"/>
      <c r="R1895" s="46"/>
      <c r="S1895" s="46"/>
    </row>
    <row r="1896" spans="7:19" ht="24.95" customHeight="1">
      <c r="G1896" s="62"/>
      <c r="I1896" s="62"/>
      <c r="O1896" s="62"/>
      <c r="P1896" s="62"/>
      <c r="R1896" s="46"/>
      <c r="S1896" s="46"/>
    </row>
    <row r="1897" spans="7:19" ht="24.95" customHeight="1">
      <c r="G1897" s="62"/>
      <c r="I1897" s="62"/>
      <c r="O1897" s="62"/>
      <c r="P1897" s="62"/>
      <c r="R1897" s="46"/>
      <c r="S1897" s="46"/>
    </row>
    <row r="1898" spans="7:19" ht="24.95" customHeight="1">
      <c r="G1898" s="62"/>
      <c r="I1898" s="62"/>
      <c r="O1898" s="62"/>
      <c r="P1898" s="62"/>
      <c r="R1898" s="46"/>
      <c r="S1898" s="46"/>
    </row>
    <row r="1899" spans="7:19" ht="24.95" customHeight="1">
      <c r="G1899" s="62"/>
      <c r="I1899" s="62"/>
      <c r="O1899" s="62"/>
      <c r="P1899" s="62"/>
      <c r="R1899" s="46"/>
      <c r="S1899" s="46"/>
    </row>
    <row r="1900" spans="7:19" ht="24.95" customHeight="1">
      <c r="G1900" s="62"/>
      <c r="I1900" s="62"/>
      <c r="O1900" s="62"/>
      <c r="P1900" s="62"/>
      <c r="R1900" s="46"/>
      <c r="S1900" s="46"/>
    </row>
    <row r="1901" spans="7:19" ht="24.95" customHeight="1">
      <c r="G1901" s="62"/>
      <c r="I1901" s="62"/>
      <c r="O1901" s="62"/>
      <c r="P1901" s="62"/>
      <c r="R1901" s="46"/>
      <c r="S1901" s="46"/>
    </row>
    <row r="1902" spans="7:19" ht="24.95" customHeight="1">
      <c r="G1902" s="62"/>
      <c r="I1902" s="62"/>
      <c r="O1902" s="62"/>
      <c r="P1902" s="62"/>
      <c r="R1902" s="46"/>
      <c r="S1902" s="46"/>
    </row>
    <row r="1903" spans="7:19" ht="24.95" customHeight="1">
      <c r="G1903" s="62"/>
      <c r="I1903" s="62"/>
      <c r="O1903" s="62"/>
      <c r="P1903" s="62"/>
      <c r="R1903" s="46"/>
      <c r="S1903" s="46"/>
    </row>
    <row r="1904" spans="7:19" ht="24.95" customHeight="1">
      <c r="G1904" s="62"/>
      <c r="I1904" s="62"/>
      <c r="O1904" s="62"/>
      <c r="P1904" s="62"/>
      <c r="R1904" s="46"/>
      <c r="S1904" s="46"/>
    </row>
    <row r="1905" spans="7:19" ht="24.95" customHeight="1">
      <c r="G1905" s="62"/>
      <c r="I1905" s="62"/>
      <c r="O1905" s="62"/>
      <c r="P1905" s="62"/>
      <c r="R1905" s="46"/>
      <c r="S1905" s="46"/>
    </row>
    <row r="1906" spans="7:19" ht="24.95" customHeight="1">
      <c r="G1906" s="62"/>
      <c r="I1906" s="62"/>
      <c r="O1906" s="62"/>
      <c r="P1906" s="62"/>
      <c r="R1906" s="46"/>
      <c r="S1906" s="46"/>
    </row>
    <row r="1907" spans="7:19" ht="24.95" customHeight="1">
      <c r="G1907" s="62"/>
      <c r="I1907" s="62"/>
      <c r="O1907" s="62"/>
      <c r="P1907" s="62"/>
      <c r="R1907" s="46"/>
      <c r="S1907" s="46"/>
    </row>
    <row r="1908" spans="7:19" ht="24.95" customHeight="1">
      <c r="G1908" s="62"/>
      <c r="I1908" s="62"/>
      <c r="O1908" s="62"/>
      <c r="P1908" s="62"/>
      <c r="R1908" s="46"/>
      <c r="S1908" s="46"/>
    </row>
    <row r="1909" spans="7:19" ht="24.95" customHeight="1">
      <c r="G1909" s="62"/>
      <c r="I1909" s="62"/>
      <c r="O1909" s="62"/>
      <c r="P1909" s="62"/>
      <c r="R1909" s="46"/>
      <c r="S1909" s="46"/>
    </row>
    <row r="1910" spans="7:19" ht="24.95" customHeight="1">
      <c r="G1910" s="62"/>
      <c r="I1910" s="62"/>
      <c r="O1910" s="62"/>
      <c r="P1910" s="62"/>
      <c r="R1910" s="46"/>
      <c r="S1910" s="46"/>
    </row>
    <row r="1911" spans="7:19" ht="24.95" customHeight="1">
      <c r="G1911" s="62"/>
      <c r="I1911" s="62"/>
      <c r="O1911" s="62"/>
      <c r="P1911" s="62"/>
      <c r="R1911" s="46"/>
      <c r="S1911" s="46"/>
    </row>
    <row r="1912" spans="7:19" ht="24.95" customHeight="1">
      <c r="G1912" s="62"/>
      <c r="I1912" s="62"/>
      <c r="O1912" s="62"/>
      <c r="P1912" s="62"/>
      <c r="R1912" s="46"/>
      <c r="S1912" s="46"/>
    </row>
    <row r="1913" spans="7:19" ht="24.95" customHeight="1">
      <c r="G1913" s="62"/>
      <c r="I1913" s="62"/>
      <c r="O1913" s="62"/>
      <c r="P1913" s="62"/>
      <c r="R1913" s="46"/>
      <c r="S1913" s="46"/>
    </row>
    <row r="1914" spans="7:19" ht="24.95" customHeight="1">
      <c r="G1914" s="62"/>
      <c r="I1914" s="62"/>
      <c r="O1914" s="62"/>
      <c r="P1914" s="62"/>
      <c r="R1914" s="46"/>
      <c r="S1914" s="46"/>
    </row>
    <row r="1915" spans="7:19" ht="24.95" customHeight="1">
      <c r="G1915" s="62"/>
      <c r="I1915" s="62"/>
      <c r="O1915" s="62"/>
      <c r="P1915" s="62"/>
      <c r="R1915" s="46"/>
      <c r="S1915" s="46"/>
    </row>
    <row r="1916" spans="7:19" ht="24.95" customHeight="1">
      <c r="G1916" s="62"/>
      <c r="I1916" s="62"/>
      <c r="O1916" s="62"/>
      <c r="P1916" s="62"/>
      <c r="R1916" s="46"/>
      <c r="S1916" s="46"/>
    </row>
    <row r="1917" spans="7:19" ht="24.95" customHeight="1">
      <c r="G1917" s="62"/>
      <c r="I1917" s="62"/>
      <c r="O1917" s="62"/>
      <c r="P1917" s="62"/>
      <c r="R1917" s="46"/>
      <c r="S1917" s="46"/>
    </row>
    <row r="1918" spans="7:19" ht="24.95" customHeight="1">
      <c r="G1918" s="62"/>
      <c r="I1918" s="62"/>
      <c r="O1918" s="62"/>
      <c r="P1918" s="62"/>
      <c r="R1918" s="46"/>
      <c r="S1918" s="46"/>
    </row>
    <row r="1919" spans="7:19" ht="24.95" customHeight="1">
      <c r="G1919" s="62"/>
      <c r="I1919" s="62"/>
      <c r="O1919" s="62"/>
      <c r="P1919" s="62"/>
      <c r="R1919" s="46"/>
      <c r="S1919" s="46"/>
    </row>
    <row r="1920" spans="7:19" ht="24.95" customHeight="1">
      <c r="G1920" s="62"/>
      <c r="I1920" s="62"/>
      <c r="O1920" s="62"/>
      <c r="P1920" s="62"/>
      <c r="R1920" s="46"/>
      <c r="S1920" s="46"/>
    </row>
    <row r="1921" spans="7:19" ht="24.95" customHeight="1">
      <c r="G1921" s="62"/>
      <c r="I1921" s="62"/>
      <c r="O1921" s="62"/>
      <c r="P1921" s="62"/>
      <c r="R1921" s="46"/>
      <c r="S1921" s="46"/>
    </row>
    <row r="1922" spans="7:19" ht="24.95" customHeight="1">
      <c r="G1922" s="62"/>
      <c r="I1922" s="62"/>
      <c r="O1922" s="62"/>
      <c r="P1922" s="62"/>
      <c r="R1922" s="46"/>
      <c r="S1922" s="46"/>
    </row>
    <row r="1923" spans="7:19" ht="24.95" customHeight="1">
      <c r="G1923" s="62"/>
      <c r="I1923" s="62"/>
      <c r="O1923" s="62"/>
      <c r="P1923" s="62"/>
      <c r="R1923" s="46"/>
      <c r="S1923" s="46"/>
    </row>
    <row r="1924" spans="7:19" ht="24.95" customHeight="1">
      <c r="G1924" s="62"/>
      <c r="I1924" s="62"/>
      <c r="O1924" s="62"/>
      <c r="P1924" s="62"/>
      <c r="R1924" s="46"/>
      <c r="S1924" s="46"/>
    </row>
    <row r="1925" spans="7:19" ht="24.95" customHeight="1">
      <c r="G1925" s="62"/>
      <c r="I1925" s="62"/>
      <c r="O1925" s="62"/>
      <c r="P1925" s="62"/>
      <c r="R1925" s="46"/>
      <c r="S1925" s="46"/>
    </row>
    <row r="1926" spans="7:19" ht="24.95" customHeight="1">
      <c r="G1926" s="62"/>
      <c r="I1926" s="62"/>
      <c r="O1926" s="62"/>
      <c r="P1926" s="62"/>
      <c r="R1926" s="46"/>
      <c r="S1926" s="46"/>
    </row>
    <row r="1927" spans="7:19" ht="24.95" customHeight="1">
      <c r="G1927" s="62"/>
      <c r="I1927" s="62"/>
      <c r="O1927" s="62"/>
      <c r="P1927" s="62"/>
      <c r="R1927" s="46"/>
      <c r="S1927" s="46"/>
    </row>
    <row r="1928" spans="7:19" ht="24.95" customHeight="1">
      <c r="G1928" s="62"/>
      <c r="I1928" s="62"/>
      <c r="O1928" s="62"/>
      <c r="P1928" s="62"/>
      <c r="R1928" s="46"/>
      <c r="S1928" s="46"/>
    </row>
    <row r="1929" spans="7:19" ht="24.95" customHeight="1">
      <c r="G1929" s="62"/>
      <c r="I1929" s="62"/>
      <c r="O1929" s="62"/>
      <c r="P1929" s="62"/>
      <c r="R1929" s="46"/>
      <c r="S1929" s="46"/>
    </row>
    <row r="1930" spans="7:19" ht="24.95" customHeight="1">
      <c r="G1930" s="62"/>
      <c r="I1930" s="62"/>
      <c r="O1930" s="62"/>
      <c r="P1930" s="62"/>
      <c r="R1930" s="46"/>
      <c r="S1930" s="46"/>
    </row>
    <row r="1931" spans="7:19" ht="24.95" customHeight="1">
      <c r="G1931" s="62"/>
      <c r="I1931" s="62"/>
      <c r="O1931" s="62"/>
      <c r="P1931" s="62"/>
      <c r="R1931" s="46"/>
      <c r="S1931" s="46"/>
    </row>
    <row r="1932" spans="7:19" ht="24.95" customHeight="1">
      <c r="G1932" s="62"/>
      <c r="I1932" s="62"/>
      <c r="O1932" s="62"/>
      <c r="P1932" s="62"/>
      <c r="R1932" s="46"/>
      <c r="S1932" s="46"/>
    </row>
    <row r="1933" spans="7:19" ht="24.95" customHeight="1">
      <c r="G1933" s="62"/>
      <c r="I1933" s="62"/>
      <c r="O1933" s="62"/>
      <c r="P1933" s="62"/>
      <c r="R1933" s="46"/>
      <c r="S1933" s="46"/>
    </row>
    <row r="1934" spans="7:19" ht="24.95" customHeight="1">
      <c r="G1934" s="62"/>
      <c r="I1934" s="62"/>
      <c r="O1934" s="62"/>
      <c r="P1934" s="62"/>
      <c r="R1934" s="46"/>
      <c r="S1934" s="46"/>
    </row>
    <row r="1935" spans="7:19" ht="24.95" customHeight="1">
      <c r="G1935" s="62"/>
      <c r="I1935" s="62"/>
      <c r="O1935" s="62"/>
      <c r="P1935" s="62"/>
      <c r="R1935" s="46"/>
      <c r="S1935" s="46"/>
    </row>
    <row r="1936" spans="7:19" ht="24.95" customHeight="1">
      <c r="G1936" s="62"/>
      <c r="I1936" s="62"/>
      <c r="O1936" s="62"/>
      <c r="P1936" s="62"/>
      <c r="R1936" s="46"/>
      <c r="S1936" s="46"/>
    </row>
    <row r="1937" spans="7:19" ht="24.95" customHeight="1">
      <c r="G1937" s="62"/>
      <c r="I1937" s="62"/>
      <c r="O1937" s="62"/>
      <c r="P1937" s="62"/>
      <c r="R1937" s="46"/>
      <c r="S1937" s="46"/>
    </row>
    <row r="1938" spans="7:19" ht="24.95" customHeight="1">
      <c r="G1938" s="62"/>
      <c r="I1938" s="62"/>
      <c r="O1938" s="62"/>
      <c r="P1938" s="62"/>
      <c r="R1938" s="46"/>
      <c r="S1938" s="46"/>
    </row>
    <row r="1939" spans="7:19" ht="24.95" customHeight="1">
      <c r="G1939" s="62"/>
      <c r="I1939" s="62"/>
      <c r="O1939" s="62"/>
      <c r="P1939" s="62"/>
      <c r="R1939" s="46"/>
      <c r="S1939" s="46"/>
    </row>
    <row r="1940" spans="7:19" ht="24.95" customHeight="1">
      <c r="G1940" s="62"/>
      <c r="I1940" s="62"/>
      <c r="O1940" s="62"/>
      <c r="P1940" s="62"/>
      <c r="R1940" s="46"/>
      <c r="S1940" s="46"/>
    </row>
    <row r="1941" spans="7:19" ht="24.95" customHeight="1">
      <c r="G1941" s="62"/>
      <c r="I1941" s="62"/>
      <c r="O1941" s="62"/>
      <c r="P1941" s="62"/>
      <c r="R1941" s="46"/>
      <c r="S1941" s="46"/>
    </row>
    <row r="1942" spans="7:19" ht="24.95" customHeight="1">
      <c r="G1942" s="62"/>
      <c r="I1942" s="62"/>
      <c r="O1942" s="62"/>
      <c r="P1942" s="62"/>
      <c r="R1942" s="46"/>
      <c r="S1942" s="46"/>
    </row>
    <row r="1943" spans="7:19" ht="24.95" customHeight="1">
      <c r="G1943" s="62"/>
      <c r="I1943" s="62"/>
      <c r="O1943" s="62"/>
      <c r="P1943" s="62"/>
      <c r="R1943" s="46"/>
      <c r="S1943" s="46"/>
    </row>
    <row r="1944" spans="7:19" ht="24.95" customHeight="1">
      <c r="G1944" s="62"/>
      <c r="I1944" s="62"/>
      <c r="O1944" s="62"/>
      <c r="P1944" s="62"/>
      <c r="R1944" s="46"/>
      <c r="S1944" s="46"/>
    </row>
    <row r="1945" spans="7:19" ht="24.95" customHeight="1">
      <c r="G1945" s="62"/>
      <c r="I1945" s="62"/>
      <c r="O1945" s="62"/>
      <c r="P1945" s="62"/>
      <c r="R1945" s="46"/>
      <c r="S1945" s="46"/>
    </row>
    <row r="1946" spans="7:19" ht="24.95" customHeight="1">
      <c r="G1946" s="62"/>
      <c r="I1946" s="62"/>
      <c r="O1946" s="62"/>
      <c r="P1946" s="62"/>
      <c r="R1946" s="46"/>
      <c r="S1946" s="46"/>
    </row>
    <row r="1947" spans="7:19" ht="24.95" customHeight="1">
      <c r="G1947" s="62"/>
      <c r="I1947" s="62"/>
      <c r="O1947" s="62"/>
      <c r="P1947" s="62"/>
      <c r="R1947" s="46"/>
      <c r="S1947" s="46"/>
    </row>
    <row r="1948" spans="7:19" ht="24.95" customHeight="1">
      <c r="G1948" s="62"/>
      <c r="I1948" s="62"/>
      <c r="O1948" s="62"/>
      <c r="P1948" s="62"/>
      <c r="R1948" s="46"/>
      <c r="S1948" s="46"/>
    </row>
    <row r="1949" spans="7:19" ht="24.95" customHeight="1">
      <c r="G1949" s="62"/>
      <c r="I1949" s="62"/>
      <c r="O1949" s="62"/>
      <c r="P1949" s="62"/>
      <c r="R1949" s="46"/>
      <c r="S1949" s="46"/>
    </row>
    <row r="1950" spans="7:19" ht="24.95" customHeight="1">
      <c r="G1950" s="62"/>
      <c r="I1950" s="62"/>
      <c r="O1950" s="62"/>
      <c r="P1950" s="62"/>
      <c r="R1950" s="46"/>
      <c r="S1950" s="46"/>
    </row>
    <row r="1951" spans="7:19" ht="24.95" customHeight="1">
      <c r="G1951" s="62"/>
      <c r="I1951" s="62"/>
      <c r="O1951" s="62"/>
      <c r="P1951" s="62"/>
      <c r="R1951" s="46"/>
      <c r="S1951" s="46"/>
    </row>
    <row r="1952" spans="7:19" ht="24.95" customHeight="1">
      <c r="G1952" s="62"/>
      <c r="I1952" s="62"/>
      <c r="O1952" s="62"/>
      <c r="P1952" s="62"/>
      <c r="R1952" s="46"/>
      <c r="S1952" s="46"/>
    </row>
    <row r="1953" spans="7:19" ht="24.95" customHeight="1">
      <c r="G1953" s="62"/>
      <c r="I1953" s="62"/>
      <c r="O1953" s="62"/>
      <c r="P1953" s="62"/>
      <c r="R1953" s="46"/>
      <c r="S1953" s="46"/>
    </row>
    <row r="1954" spans="7:19" ht="24.95" customHeight="1">
      <c r="G1954" s="62"/>
      <c r="I1954" s="62"/>
      <c r="O1954" s="62"/>
      <c r="P1954" s="62"/>
      <c r="R1954" s="46"/>
      <c r="S1954" s="46"/>
    </row>
    <row r="1955" spans="7:19" ht="24.95" customHeight="1">
      <c r="G1955" s="62"/>
      <c r="I1955" s="62"/>
      <c r="O1955" s="62"/>
      <c r="P1955" s="62"/>
      <c r="R1955" s="46"/>
      <c r="S1955" s="46"/>
    </row>
    <row r="1956" spans="7:19" ht="24.95" customHeight="1">
      <c r="G1956" s="62"/>
      <c r="I1956" s="62"/>
      <c r="O1956" s="62"/>
      <c r="P1956" s="62"/>
      <c r="R1956" s="46"/>
      <c r="S1956" s="46"/>
    </row>
    <row r="1957" spans="7:19" ht="24.95" customHeight="1">
      <c r="G1957" s="62"/>
      <c r="I1957" s="62"/>
      <c r="O1957" s="62"/>
      <c r="P1957" s="62"/>
      <c r="R1957" s="46"/>
      <c r="S1957" s="46"/>
    </row>
    <row r="1958" spans="7:19" ht="24.95" customHeight="1">
      <c r="G1958" s="62"/>
      <c r="I1958" s="62"/>
      <c r="O1958" s="62"/>
      <c r="P1958" s="62"/>
      <c r="R1958" s="46"/>
      <c r="S1958" s="46"/>
    </row>
    <row r="1959" spans="7:19" ht="24.95" customHeight="1">
      <c r="G1959" s="62"/>
      <c r="I1959" s="62"/>
      <c r="O1959" s="62"/>
      <c r="P1959" s="62"/>
      <c r="R1959" s="46"/>
      <c r="S1959" s="46"/>
    </row>
    <row r="1960" spans="7:19" ht="24.95" customHeight="1">
      <c r="G1960" s="62"/>
      <c r="I1960" s="62"/>
      <c r="O1960" s="62"/>
      <c r="P1960" s="62"/>
      <c r="R1960" s="46"/>
      <c r="S1960" s="46"/>
    </row>
    <row r="1961" spans="7:19" ht="24.95" customHeight="1">
      <c r="G1961" s="62"/>
      <c r="I1961" s="62"/>
      <c r="O1961" s="62"/>
      <c r="P1961" s="62"/>
      <c r="R1961" s="46"/>
      <c r="S1961" s="46"/>
    </row>
    <row r="1962" spans="7:19" ht="24.95" customHeight="1">
      <c r="G1962" s="62"/>
      <c r="I1962" s="62"/>
      <c r="O1962" s="62"/>
      <c r="P1962" s="62"/>
      <c r="R1962" s="46"/>
      <c r="S1962" s="46"/>
    </row>
    <row r="1963" spans="7:19" ht="24.95" customHeight="1">
      <c r="G1963" s="62"/>
      <c r="I1963" s="62"/>
      <c r="O1963" s="62"/>
      <c r="P1963" s="62"/>
      <c r="R1963" s="46"/>
      <c r="S1963" s="46"/>
    </row>
    <row r="1964" spans="7:19" ht="24.95" customHeight="1">
      <c r="G1964" s="62"/>
      <c r="I1964" s="62"/>
      <c r="O1964" s="62"/>
      <c r="P1964" s="62"/>
      <c r="R1964" s="46"/>
      <c r="S1964" s="46"/>
    </row>
    <row r="1965" spans="7:19" ht="24.95" customHeight="1">
      <c r="G1965" s="62"/>
      <c r="I1965" s="62"/>
      <c r="O1965" s="62"/>
      <c r="P1965" s="62"/>
      <c r="R1965" s="46"/>
      <c r="S1965" s="46"/>
    </row>
    <row r="1966" spans="7:19" ht="24.95" customHeight="1">
      <c r="G1966" s="62"/>
      <c r="I1966" s="62"/>
      <c r="O1966" s="62"/>
      <c r="P1966" s="62"/>
      <c r="R1966" s="46"/>
      <c r="S1966" s="46"/>
    </row>
    <row r="1967" spans="7:19" ht="24.95" customHeight="1">
      <c r="G1967" s="62"/>
      <c r="I1967" s="62"/>
      <c r="O1967" s="62"/>
      <c r="P1967" s="62"/>
      <c r="R1967" s="46"/>
      <c r="S1967" s="46"/>
    </row>
    <row r="1968" spans="7:19" ht="24.95" customHeight="1">
      <c r="G1968" s="62"/>
      <c r="I1968" s="62"/>
      <c r="O1968" s="62"/>
      <c r="P1968" s="62"/>
      <c r="R1968" s="46"/>
      <c r="S1968" s="46"/>
    </row>
    <row r="1969" spans="7:19" ht="24.95" customHeight="1">
      <c r="G1969" s="62"/>
      <c r="I1969" s="62"/>
      <c r="O1969" s="62"/>
      <c r="P1969" s="62"/>
      <c r="R1969" s="46"/>
      <c r="S1969" s="46"/>
    </row>
    <row r="1970" spans="7:19" ht="24.95" customHeight="1">
      <c r="G1970" s="62"/>
      <c r="I1970" s="62"/>
      <c r="O1970" s="62"/>
      <c r="P1970" s="62"/>
      <c r="R1970" s="46"/>
      <c r="S1970" s="46"/>
    </row>
    <row r="1971" spans="7:19" ht="24.95" customHeight="1">
      <c r="G1971" s="62"/>
      <c r="I1971" s="62"/>
      <c r="O1971" s="62"/>
      <c r="P1971" s="62"/>
      <c r="R1971" s="46"/>
      <c r="S1971" s="46"/>
    </row>
    <row r="1972" spans="7:19" ht="24.95" customHeight="1">
      <c r="G1972" s="62"/>
      <c r="I1972" s="62"/>
      <c r="O1972" s="62"/>
      <c r="P1972" s="62"/>
      <c r="R1972" s="46"/>
      <c r="S1972" s="46"/>
    </row>
    <row r="1973" spans="7:19" ht="24.95" customHeight="1">
      <c r="G1973" s="62"/>
      <c r="I1973" s="62"/>
      <c r="O1973" s="62"/>
      <c r="P1973" s="62"/>
      <c r="R1973" s="46"/>
      <c r="S1973" s="46"/>
    </row>
    <row r="1974" spans="7:19" ht="24.95" customHeight="1">
      <c r="G1974" s="62"/>
      <c r="I1974" s="62"/>
      <c r="O1974" s="62"/>
      <c r="P1974" s="62"/>
      <c r="R1974" s="46"/>
      <c r="S1974" s="46"/>
    </row>
    <row r="1975" spans="7:19" ht="24.95" customHeight="1">
      <c r="G1975" s="62"/>
      <c r="I1975" s="62"/>
      <c r="O1975" s="62"/>
      <c r="P1975" s="62"/>
      <c r="R1975" s="46"/>
      <c r="S1975" s="46"/>
    </row>
    <row r="1976" spans="7:19" ht="24.95" customHeight="1">
      <c r="G1976" s="62"/>
      <c r="I1976" s="62"/>
      <c r="O1976" s="62"/>
      <c r="P1976" s="62"/>
      <c r="R1976" s="46"/>
      <c r="S1976" s="46"/>
    </row>
    <row r="1977" spans="7:19" ht="24.95" customHeight="1">
      <c r="G1977" s="62"/>
      <c r="I1977" s="62"/>
      <c r="O1977" s="62"/>
      <c r="P1977" s="62"/>
      <c r="R1977" s="46"/>
      <c r="S1977" s="46"/>
    </row>
    <row r="1978" spans="7:19" ht="24.95" customHeight="1">
      <c r="G1978" s="62"/>
      <c r="I1978" s="62"/>
      <c r="O1978" s="62"/>
      <c r="P1978" s="62"/>
      <c r="R1978" s="46"/>
      <c r="S1978" s="46"/>
    </row>
    <row r="1979" spans="7:19" ht="24.95" customHeight="1">
      <c r="G1979" s="62"/>
      <c r="I1979" s="62"/>
      <c r="O1979" s="62"/>
      <c r="P1979" s="62"/>
      <c r="R1979" s="46"/>
      <c r="S1979" s="46"/>
    </row>
    <row r="1980" spans="7:19" ht="24.95" customHeight="1">
      <c r="G1980" s="62"/>
      <c r="I1980" s="62"/>
      <c r="O1980" s="62"/>
      <c r="P1980" s="62"/>
      <c r="R1980" s="46"/>
      <c r="S1980" s="46"/>
    </row>
    <row r="1981" spans="7:19" ht="24.95" customHeight="1">
      <c r="G1981" s="62"/>
      <c r="I1981" s="62"/>
      <c r="O1981" s="62"/>
      <c r="P1981" s="62"/>
      <c r="R1981" s="46"/>
      <c r="S1981" s="46"/>
    </row>
    <row r="1982" spans="7:19" ht="24.95" customHeight="1">
      <c r="G1982" s="62"/>
      <c r="I1982" s="62"/>
      <c r="O1982" s="62"/>
      <c r="P1982" s="62"/>
      <c r="R1982" s="46"/>
      <c r="S1982" s="46"/>
    </row>
    <row r="1983" spans="7:19" ht="24.95" customHeight="1">
      <c r="G1983" s="62"/>
      <c r="I1983" s="62"/>
      <c r="O1983" s="62"/>
      <c r="P1983" s="62"/>
      <c r="R1983" s="46"/>
      <c r="S1983" s="46"/>
    </row>
    <row r="1984" spans="7:19" ht="24.95" customHeight="1">
      <c r="G1984" s="62"/>
      <c r="I1984" s="62"/>
      <c r="O1984" s="62"/>
      <c r="P1984" s="62"/>
      <c r="R1984" s="46"/>
      <c r="S1984" s="46"/>
    </row>
    <row r="1985" spans="7:19" ht="24.95" customHeight="1">
      <c r="G1985" s="62"/>
      <c r="I1985" s="62"/>
      <c r="O1985" s="62"/>
      <c r="P1985" s="62"/>
      <c r="R1985" s="46"/>
      <c r="S1985" s="46"/>
    </row>
    <row r="1986" spans="7:19" ht="24.95" customHeight="1">
      <c r="G1986" s="62"/>
      <c r="I1986" s="62"/>
      <c r="O1986" s="62"/>
      <c r="P1986" s="62"/>
      <c r="R1986" s="46"/>
      <c r="S1986" s="46"/>
    </row>
    <row r="1987" spans="7:19" ht="24.95" customHeight="1">
      <c r="G1987" s="62"/>
      <c r="I1987" s="62"/>
      <c r="O1987" s="62"/>
      <c r="P1987" s="62"/>
      <c r="R1987" s="46"/>
      <c r="S1987" s="46"/>
    </row>
    <row r="1988" spans="7:19" ht="24.95" customHeight="1">
      <c r="G1988" s="62"/>
      <c r="I1988" s="62"/>
      <c r="O1988" s="62"/>
      <c r="P1988" s="62"/>
      <c r="R1988" s="46"/>
      <c r="S1988" s="46"/>
    </row>
    <row r="1989" spans="7:19" ht="24.95" customHeight="1">
      <c r="G1989" s="62"/>
      <c r="I1989" s="62"/>
      <c r="O1989" s="62"/>
      <c r="P1989" s="62"/>
      <c r="R1989" s="46"/>
      <c r="S1989" s="46"/>
    </row>
    <row r="1990" spans="7:19" ht="24.95" customHeight="1">
      <c r="G1990" s="62"/>
      <c r="I1990" s="62"/>
      <c r="O1990" s="62"/>
      <c r="P1990" s="62"/>
      <c r="R1990" s="46"/>
      <c r="S1990" s="46"/>
    </row>
    <row r="1991" spans="7:19" ht="24.95" customHeight="1">
      <c r="G1991" s="62"/>
      <c r="I1991" s="62"/>
      <c r="O1991" s="62"/>
      <c r="P1991" s="62"/>
      <c r="R1991" s="46"/>
      <c r="S1991" s="46"/>
    </row>
    <row r="1992" spans="7:19" ht="24.95" customHeight="1">
      <c r="G1992" s="62"/>
      <c r="I1992" s="62"/>
      <c r="O1992" s="62"/>
      <c r="P1992" s="62"/>
      <c r="R1992" s="46"/>
      <c r="S1992" s="46"/>
    </row>
    <row r="1993" spans="7:19" ht="24.95" customHeight="1">
      <c r="G1993" s="62"/>
      <c r="I1993" s="62"/>
      <c r="O1993" s="62"/>
      <c r="P1993" s="62"/>
      <c r="R1993" s="46"/>
      <c r="S1993" s="46"/>
    </row>
    <row r="1994" spans="7:19" ht="24.95" customHeight="1">
      <c r="G1994" s="62"/>
      <c r="I1994" s="62"/>
      <c r="O1994" s="62"/>
      <c r="P1994" s="62"/>
      <c r="R1994" s="46"/>
      <c r="S1994" s="46"/>
    </row>
    <row r="1995" spans="7:19" ht="24.95" customHeight="1">
      <c r="G1995" s="62"/>
      <c r="I1995" s="62"/>
      <c r="O1995" s="62"/>
      <c r="P1995" s="62"/>
      <c r="R1995" s="46"/>
      <c r="S1995" s="46"/>
    </row>
    <row r="1996" spans="7:19" ht="24.95" customHeight="1">
      <c r="G1996" s="62"/>
      <c r="I1996" s="62"/>
      <c r="O1996" s="62"/>
      <c r="P1996" s="62"/>
      <c r="R1996" s="46"/>
      <c r="S1996" s="46"/>
    </row>
    <row r="1997" spans="7:19" ht="24.95" customHeight="1">
      <c r="G1997" s="62"/>
      <c r="I1997" s="62"/>
      <c r="O1997" s="62"/>
      <c r="P1997" s="62"/>
      <c r="R1997" s="46"/>
      <c r="S1997" s="46"/>
    </row>
    <row r="1998" spans="7:19" ht="24.95" customHeight="1">
      <c r="G1998" s="62"/>
      <c r="I1998" s="62"/>
      <c r="O1998" s="62"/>
      <c r="P1998" s="62"/>
      <c r="R1998" s="46"/>
      <c r="S1998" s="46"/>
    </row>
    <row r="1999" spans="7:19" ht="24.95" customHeight="1">
      <c r="G1999" s="62"/>
      <c r="I1999" s="62"/>
      <c r="O1999" s="62"/>
      <c r="P1999" s="62"/>
      <c r="R1999" s="46"/>
      <c r="S1999" s="46"/>
    </row>
    <row r="2000" spans="7:19" ht="24.95" customHeight="1">
      <c r="G2000" s="62"/>
      <c r="I2000" s="62"/>
      <c r="O2000" s="62"/>
      <c r="P2000" s="62"/>
      <c r="R2000" s="46"/>
      <c r="S2000" s="46"/>
    </row>
    <row r="2001" spans="7:19" ht="24.95" customHeight="1">
      <c r="G2001" s="62"/>
      <c r="I2001" s="62"/>
      <c r="O2001" s="62"/>
      <c r="P2001" s="62"/>
      <c r="R2001" s="46"/>
      <c r="S2001" s="46"/>
    </row>
    <row r="2002" spans="7:19" ht="24.95" customHeight="1">
      <c r="G2002" s="62"/>
      <c r="I2002" s="62"/>
      <c r="O2002" s="62"/>
      <c r="P2002" s="62"/>
      <c r="R2002" s="46"/>
      <c r="S2002" s="46"/>
    </row>
    <row r="2003" spans="7:19" ht="24.95" customHeight="1">
      <c r="G2003" s="62"/>
      <c r="I2003" s="62"/>
      <c r="O2003" s="62"/>
      <c r="P2003" s="62"/>
      <c r="R2003" s="46"/>
      <c r="S2003" s="46"/>
    </row>
    <row r="2004" spans="7:19" ht="24.95" customHeight="1">
      <c r="G2004" s="62"/>
      <c r="I2004" s="62"/>
      <c r="O2004" s="62"/>
      <c r="P2004" s="62"/>
      <c r="R2004" s="46"/>
      <c r="S2004" s="46"/>
    </row>
    <row r="2005" spans="7:19" ht="24.95" customHeight="1">
      <c r="G2005" s="62"/>
      <c r="I2005" s="62"/>
      <c r="O2005" s="62"/>
      <c r="P2005" s="62"/>
      <c r="R2005" s="46"/>
      <c r="S2005" s="46"/>
    </row>
    <row r="2006" spans="7:19" ht="24.95" customHeight="1">
      <c r="G2006" s="62"/>
      <c r="I2006" s="62"/>
      <c r="O2006" s="62"/>
      <c r="P2006" s="62"/>
      <c r="R2006" s="46"/>
      <c r="S2006" s="46"/>
    </row>
    <row r="2007" spans="7:19" ht="24.95" customHeight="1">
      <c r="G2007" s="62"/>
      <c r="I2007" s="62"/>
      <c r="O2007" s="62"/>
      <c r="P2007" s="62"/>
      <c r="R2007" s="46"/>
      <c r="S2007" s="46"/>
    </row>
    <row r="2008" spans="7:19" ht="24.95" customHeight="1">
      <c r="G2008" s="62"/>
      <c r="I2008" s="62"/>
      <c r="O2008" s="62"/>
      <c r="P2008" s="62"/>
      <c r="R2008" s="46"/>
      <c r="S2008" s="46"/>
    </row>
    <row r="2009" spans="7:19" ht="24.95" customHeight="1">
      <c r="G2009" s="62"/>
      <c r="I2009" s="62"/>
      <c r="O2009" s="62"/>
      <c r="P2009" s="62"/>
      <c r="R2009" s="46"/>
      <c r="S2009" s="46"/>
    </row>
    <row r="2010" spans="7:19" ht="24.95" customHeight="1">
      <c r="G2010" s="62"/>
      <c r="I2010" s="62"/>
      <c r="O2010" s="62"/>
      <c r="P2010" s="62"/>
      <c r="R2010" s="46"/>
      <c r="S2010" s="46"/>
    </row>
    <row r="2011" spans="7:19" ht="24.95" customHeight="1">
      <c r="G2011" s="62"/>
      <c r="I2011" s="62"/>
      <c r="O2011" s="62"/>
      <c r="P2011" s="62"/>
      <c r="R2011" s="46"/>
      <c r="S2011" s="46"/>
    </row>
    <row r="2012" spans="7:19" ht="24.95" customHeight="1">
      <c r="G2012" s="62"/>
      <c r="I2012" s="62"/>
      <c r="O2012" s="62"/>
      <c r="P2012" s="62"/>
      <c r="R2012" s="46"/>
      <c r="S2012" s="46"/>
    </row>
    <row r="2013" spans="7:19" ht="24.95" customHeight="1">
      <c r="G2013" s="62"/>
      <c r="I2013" s="62"/>
      <c r="O2013" s="62"/>
      <c r="P2013" s="62"/>
      <c r="R2013" s="46"/>
      <c r="S2013" s="46"/>
    </row>
    <row r="2014" spans="7:19" ht="24.95" customHeight="1">
      <c r="G2014" s="62"/>
      <c r="I2014" s="62"/>
      <c r="O2014" s="62"/>
      <c r="P2014" s="62"/>
      <c r="R2014" s="46"/>
      <c r="S2014" s="46"/>
    </row>
    <row r="2015" spans="7:19" ht="24.95" customHeight="1">
      <c r="G2015" s="62"/>
      <c r="I2015" s="62"/>
      <c r="O2015" s="62"/>
      <c r="P2015" s="62"/>
      <c r="R2015" s="46"/>
      <c r="S2015" s="46"/>
    </row>
    <row r="2016" spans="7:19" ht="24.95" customHeight="1">
      <c r="G2016" s="62"/>
      <c r="I2016" s="62"/>
      <c r="O2016" s="62"/>
      <c r="P2016" s="62"/>
      <c r="R2016" s="46"/>
      <c r="S2016" s="46"/>
    </row>
    <row r="2017" spans="7:19" ht="24.95" customHeight="1">
      <c r="G2017" s="62"/>
      <c r="I2017" s="62"/>
      <c r="O2017" s="62"/>
      <c r="P2017" s="62"/>
      <c r="R2017" s="46"/>
      <c r="S2017" s="46"/>
    </row>
    <row r="2018" spans="7:19" ht="24.95" customHeight="1">
      <c r="G2018" s="62"/>
      <c r="I2018" s="62"/>
      <c r="O2018" s="62"/>
      <c r="P2018" s="62"/>
      <c r="R2018" s="46"/>
      <c r="S2018" s="46"/>
    </row>
    <row r="2019" spans="7:19" ht="24.95" customHeight="1">
      <c r="G2019" s="62"/>
      <c r="I2019" s="62"/>
      <c r="O2019" s="62"/>
      <c r="P2019" s="62"/>
      <c r="R2019" s="46"/>
      <c r="S2019" s="46"/>
    </row>
    <row r="2020" spans="7:19" ht="24.95" customHeight="1">
      <c r="G2020" s="62"/>
      <c r="I2020" s="62"/>
      <c r="O2020" s="62"/>
      <c r="P2020" s="62"/>
      <c r="R2020" s="46"/>
      <c r="S2020" s="46"/>
    </row>
    <row r="2021" spans="7:19" ht="24.95" customHeight="1">
      <c r="G2021" s="62"/>
      <c r="I2021" s="62"/>
      <c r="O2021" s="62"/>
      <c r="P2021" s="62"/>
      <c r="R2021" s="46"/>
      <c r="S2021" s="46"/>
    </row>
    <row r="2022" spans="7:19" ht="24.95" customHeight="1">
      <c r="G2022" s="62"/>
      <c r="I2022" s="62"/>
      <c r="O2022" s="62"/>
      <c r="P2022" s="62"/>
      <c r="R2022" s="46"/>
      <c r="S2022" s="46"/>
    </row>
    <row r="2023" spans="7:19" ht="24.95" customHeight="1">
      <c r="G2023" s="62"/>
      <c r="I2023" s="62"/>
      <c r="O2023" s="62"/>
      <c r="P2023" s="62"/>
      <c r="R2023" s="46"/>
      <c r="S2023" s="46"/>
    </row>
    <row r="2024" spans="7:19" ht="24.95" customHeight="1">
      <c r="G2024" s="62"/>
      <c r="I2024" s="62"/>
      <c r="O2024" s="62"/>
      <c r="P2024" s="62"/>
      <c r="R2024" s="46"/>
      <c r="S2024" s="46"/>
    </row>
    <row r="2025" spans="7:19" ht="24.95" customHeight="1">
      <c r="G2025" s="62"/>
      <c r="I2025" s="62"/>
      <c r="O2025" s="62"/>
      <c r="P2025" s="62"/>
      <c r="R2025" s="46"/>
      <c r="S2025" s="46"/>
    </row>
    <row r="2026" spans="7:19" ht="24.95" customHeight="1">
      <c r="G2026" s="62"/>
      <c r="I2026" s="62"/>
      <c r="O2026" s="62"/>
      <c r="P2026" s="62"/>
      <c r="R2026" s="46"/>
      <c r="S2026" s="46"/>
    </row>
    <row r="2027" spans="7:19" ht="24.95" customHeight="1">
      <c r="G2027" s="62"/>
      <c r="I2027" s="62"/>
      <c r="O2027" s="62"/>
      <c r="P2027" s="62"/>
      <c r="R2027" s="46"/>
      <c r="S2027" s="46"/>
    </row>
    <row r="2028" spans="7:19" ht="24.95" customHeight="1">
      <c r="G2028" s="62"/>
      <c r="I2028" s="62"/>
      <c r="O2028" s="62"/>
      <c r="P2028" s="62"/>
      <c r="R2028" s="46"/>
      <c r="S2028" s="46"/>
    </row>
    <row r="2029" spans="7:19" ht="24.95" customHeight="1">
      <c r="G2029" s="62"/>
      <c r="I2029" s="62"/>
      <c r="O2029" s="62"/>
      <c r="P2029" s="62"/>
      <c r="R2029" s="46"/>
      <c r="S2029" s="46"/>
    </row>
    <row r="2030" spans="7:19" ht="24.95" customHeight="1">
      <c r="G2030" s="62"/>
      <c r="I2030" s="62"/>
      <c r="O2030" s="62"/>
      <c r="P2030" s="62"/>
      <c r="R2030" s="46"/>
      <c r="S2030" s="46"/>
    </row>
    <row r="2031" spans="7:19" ht="24.95" customHeight="1">
      <c r="G2031" s="62"/>
      <c r="I2031" s="62"/>
      <c r="O2031" s="62"/>
      <c r="P2031" s="62"/>
      <c r="R2031" s="46"/>
      <c r="S2031" s="46"/>
    </row>
    <row r="2032" spans="7:19" ht="24.95" customHeight="1">
      <c r="G2032" s="62"/>
      <c r="I2032" s="62"/>
      <c r="O2032" s="62"/>
      <c r="P2032" s="62"/>
      <c r="R2032" s="46"/>
      <c r="S2032" s="46"/>
    </row>
    <row r="2033" spans="7:19" ht="24.95" customHeight="1">
      <c r="G2033" s="62"/>
      <c r="I2033" s="62"/>
      <c r="O2033" s="62"/>
      <c r="P2033" s="62"/>
      <c r="R2033" s="46"/>
      <c r="S2033" s="46"/>
    </row>
    <row r="2034" spans="7:19" ht="24.95" customHeight="1">
      <c r="G2034" s="62"/>
      <c r="I2034" s="62"/>
      <c r="O2034" s="62"/>
      <c r="P2034" s="62"/>
      <c r="R2034" s="46"/>
      <c r="S2034" s="46"/>
    </row>
    <row r="2035" spans="7:19" ht="24.95" customHeight="1">
      <c r="G2035" s="62"/>
      <c r="I2035" s="62"/>
      <c r="O2035" s="62"/>
      <c r="P2035" s="62"/>
      <c r="R2035" s="46"/>
      <c r="S2035" s="46"/>
    </row>
    <row r="2036" spans="7:19" ht="24.95" customHeight="1">
      <c r="G2036" s="62"/>
      <c r="I2036" s="62"/>
      <c r="O2036" s="62"/>
      <c r="P2036" s="62"/>
      <c r="R2036" s="46"/>
      <c r="S2036" s="46"/>
    </row>
    <row r="2037" spans="7:19" ht="24.95" customHeight="1">
      <c r="G2037" s="62"/>
      <c r="I2037" s="62"/>
      <c r="O2037" s="62"/>
      <c r="P2037" s="62"/>
      <c r="R2037" s="46"/>
      <c r="S2037" s="46"/>
    </row>
    <row r="2038" spans="7:19" ht="24.95" customHeight="1">
      <c r="G2038" s="62"/>
      <c r="I2038" s="62"/>
      <c r="O2038" s="62"/>
      <c r="P2038" s="62"/>
      <c r="R2038" s="46"/>
      <c r="S2038" s="46"/>
    </row>
    <row r="2039" spans="7:19" ht="24.95" customHeight="1">
      <c r="G2039" s="62"/>
      <c r="I2039" s="62"/>
      <c r="O2039" s="62"/>
      <c r="P2039" s="62"/>
      <c r="R2039" s="46"/>
      <c r="S2039" s="46"/>
    </row>
    <row r="2040" spans="7:19" ht="24.95" customHeight="1">
      <c r="G2040" s="62"/>
      <c r="I2040" s="62"/>
      <c r="O2040" s="62"/>
      <c r="P2040" s="62"/>
      <c r="R2040" s="46"/>
      <c r="S2040" s="46"/>
    </row>
    <row r="2041" spans="7:19" ht="24.95" customHeight="1">
      <c r="G2041" s="62"/>
      <c r="I2041" s="62"/>
      <c r="O2041" s="62"/>
      <c r="P2041" s="62"/>
      <c r="R2041" s="46"/>
      <c r="S2041" s="46"/>
    </row>
    <row r="2042" spans="7:19" ht="24.95" customHeight="1">
      <c r="G2042" s="62"/>
      <c r="I2042" s="62"/>
      <c r="O2042" s="62"/>
      <c r="P2042" s="62"/>
      <c r="R2042" s="46"/>
      <c r="S2042" s="46"/>
    </row>
    <row r="2043" spans="7:19" ht="24.95" customHeight="1">
      <c r="G2043" s="62"/>
      <c r="I2043" s="62"/>
      <c r="O2043" s="62"/>
      <c r="P2043" s="62"/>
      <c r="R2043" s="46"/>
      <c r="S2043" s="46"/>
    </row>
    <row r="2044" spans="7:19" ht="24.95" customHeight="1">
      <c r="G2044" s="62"/>
      <c r="I2044" s="62"/>
      <c r="O2044" s="62"/>
      <c r="P2044" s="62"/>
      <c r="R2044" s="46"/>
      <c r="S2044" s="46"/>
    </row>
    <row r="2045" spans="7:19" ht="24.95" customHeight="1">
      <c r="G2045" s="62"/>
      <c r="I2045" s="62"/>
      <c r="O2045" s="62"/>
      <c r="P2045" s="62"/>
      <c r="R2045" s="46"/>
      <c r="S2045" s="46"/>
    </row>
    <row r="2046" spans="7:19" ht="24.95" customHeight="1">
      <c r="G2046" s="62"/>
      <c r="I2046" s="62"/>
      <c r="O2046" s="62"/>
      <c r="P2046" s="62"/>
      <c r="R2046" s="46"/>
      <c r="S2046" s="46"/>
    </row>
    <row r="2047" spans="7:19" ht="24.95" customHeight="1">
      <c r="G2047" s="62"/>
      <c r="I2047" s="62"/>
      <c r="O2047" s="62"/>
      <c r="P2047" s="62"/>
      <c r="R2047" s="46"/>
      <c r="S2047" s="46"/>
    </row>
    <row r="2048" spans="7:19" ht="24.95" customHeight="1">
      <c r="G2048" s="62"/>
      <c r="I2048" s="62"/>
      <c r="O2048" s="62"/>
      <c r="P2048" s="62"/>
      <c r="R2048" s="46"/>
      <c r="S2048" s="46"/>
    </row>
    <row r="2049" spans="7:19" ht="24.95" customHeight="1">
      <c r="G2049" s="62"/>
      <c r="I2049" s="62"/>
      <c r="O2049" s="62"/>
      <c r="P2049" s="62"/>
      <c r="R2049" s="46"/>
      <c r="S2049" s="46"/>
    </row>
    <row r="2050" spans="7:19" ht="24.95" customHeight="1">
      <c r="G2050" s="62"/>
      <c r="I2050" s="62"/>
      <c r="O2050" s="62"/>
      <c r="P2050" s="62"/>
      <c r="R2050" s="46"/>
      <c r="S2050" s="46"/>
    </row>
    <row r="2051" spans="7:19" ht="24.95" customHeight="1">
      <c r="G2051" s="62"/>
      <c r="I2051" s="62"/>
      <c r="O2051" s="62"/>
      <c r="P2051" s="62"/>
      <c r="R2051" s="46"/>
      <c r="S2051" s="46"/>
    </row>
    <row r="2052" spans="7:19" ht="24.95" customHeight="1">
      <c r="G2052" s="62"/>
      <c r="I2052" s="62"/>
      <c r="O2052" s="62"/>
      <c r="P2052" s="62"/>
      <c r="R2052" s="46"/>
      <c r="S2052" s="46"/>
    </row>
    <row r="2053" spans="7:19" ht="24.95" customHeight="1">
      <c r="G2053" s="62"/>
      <c r="I2053" s="62"/>
      <c r="O2053" s="62"/>
      <c r="P2053" s="62"/>
      <c r="R2053" s="46"/>
      <c r="S2053" s="46"/>
    </row>
    <row r="2054" spans="7:19" ht="24.95" customHeight="1">
      <c r="G2054" s="62"/>
      <c r="I2054" s="62"/>
      <c r="O2054" s="62"/>
      <c r="P2054" s="62"/>
      <c r="R2054" s="46"/>
      <c r="S2054" s="46"/>
    </row>
    <row r="2055" spans="7:19" ht="24.95" customHeight="1">
      <c r="G2055" s="62"/>
      <c r="I2055" s="62"/>
      <c r="O2055" s="62"/>
      <c r="P2055" s="62"/>
      <c r="R2055" s="46"/>
      <c r="S2055" s="46"/>
    </row>
    <row r="2056" spans="7:19" ht="24.95" customHeight="1">
      <c r="G2056" s="62"/>
      <c r="I2056" s="62"/>
      <c r="O2056" s="62"/>
      <c r="P2056" s="62"/>
      <c r="R2056" s="46"/>
      <c r="S2056" s="46"/>
    </row>
    <row r="2057" spans="7:19" ht="24.95" customHeight="1">
      <c r="G2057" s="62"/>
      <c r="I2057" s="62"/>
      <c r="O2057" s="62"/>
      <c r="P2057" s="62"/>
      <c r="R2057" s="46"/>
      <c r="S2057" s="46"/>
    </row>
    <row r="2058" spans="7:19" ht="24.95" customHeight="1">
      <c r="G2058" s="62"/>
      <c r="I2058" s="62"/>
      <c r="O2058" s="62"/>
      <c r="P2058" s="62"/>
      <c r="R2058" s="46"/>
      <c r="S2058" s="46"/>
    </row>
    <row r="2059" spans="7:19" ht="24.95" customHeight="1">
      <c r="G2059" s="62"/>
      <c r="I2059" s="62"/>
      <c r="O2059" s="62"/>
      <c r="P2059" s="62"/>
      <c r="R2059" s="46"/>
      <c r="S2059" s="46"/>
    </row>
    <row r="2060" spans="7:19" ht="24.95" customHeight="1">
      <c r="G2060" s="62"/>
      <c r="I2060" s="62"/>
      <c r="O2060" s="62"/>
      <c r="P2060" s="62"/>
      <c r="R2060" s="46"/>
      <c r="S2060" s="46"/>
    </row>
    <row r="2061" spans="7:19" ht="24.95" customHeight="1">
      <c r="G2061" s="62"/>
      <c r="I2061" s="62"/>
      <c r="O2061" s="62"/>
      <c r="P2061" s="62"/>
      <c r="R2061" s="46"/>
      <c r="S2061" s="46"/>
    </row>
    <row r="2062" spans="7:19" ht="24.95" customHeight="1">
      <c r="G2062" s="62"/>
      <c r="I2062" s="62"/>
      <c r="O2062" s="62"/>
      <c r="P2062" s="62"/>
      <c r="R2062" s="46"/>
      <c r="S2062" s="46"/>
    </row>
    <row r="2063" spans="7:19" ht="24.95" customHeight="1">
      <c r="G2063" s="62"/>
      <c r="I2063" s="62"/>
      <c r="O2063" s="62"/>
      <c r="P2063" s="62"/>
      <c r="R2063" s="46"/>
      <c r="S2063" s="46"/>
    </row>
    <row r="2064" spans="7:19" ht="24.95" customHeight="1">
      <c r="G2064" s="62"/>
      <c r="I2064" s="62"/>
      <c r="O2064" s="62"/>
      <c r="P2064" s="62"/>
      <c r="R2064" s="46"/>
      <c r="S2064" s="46"/>
    </row>
    <row r="2065" spans="7:19" ht="24.95" customHeight="1">
      <c r="G2065" s="62"/>
      <c r="I2065" s="62"/>
      <c r="O2065" s="62"/>
      <c r="P2065" s="62"/>
      <c r="R2065" s="46"/>
      <c r="S2065" s="46"/>
    </row>
    <row r="2066" spans="7:19" ht="24.95" customHeight="1">
      <c r="G2066" s="62"/>
      <c r="I2066" s="62"/>
      <c r="O2066" s="62"/>
      <c r="P2066" s="62"/>
      <c r="R2066" s="46"/>
      <c r="S2066" s="46"/>
    </row>
    <row r="2067" spans="7:19" ht="24.95" customHeight="1">
      <c r="G2067" s="62"/>
      <c r="I2067" s="62"/>
      <c r="O2067" s="62"/>
      <c r="P2067" s="62"/>
      <c r="R2067" s="46"/>
      <c r="S2067" s="46"/>
    </row>
    <row r="2068" spans="7:19" ht="24.95" customHeight="1">
      <c r="G2068" s="62"/>
      <c r="I2068" s="62"/>
      <c r="O2068" s="62"/>
      <c r="P2068" s="62"/>
      <c r="R2068" s="46"/>
      <c r="S2068" s="46"/>
    </row>
    <row r="2069" spans="7:19" ht="24.95" customHeight="1">
      <c r="G2069" s="62"/>
      <c r="I2069" s="62"/>
      <c r="O2069" s="62"/>
      <c r="P2069" s="62"/>
      <c r="R2069" s="46"/>
      <c r="S2069" s="46"/>
    </row>
    <row r="2070" spans="7:19" ht="24.95" customHeight="1">
      <c r="G2070" s="62"/>
      <c r="I2070" s="62"/>
      <c r="O2070" s="62"/>
      <c r="P2070" s="62"/>
      <c r="R2070" s="46"/>
      <c r="S2070" s="46"/>
    </row>
    <row r="2071" spans="7:19" ht="24.95" customHeight="1">
      <c r="G2071" s="62"/>
      <c r="I2071" s="62"/>
      <c r="O2071" s="62"/>
      <c r="P2071" s="62"/>
      <c r="R2071" s="46"/>
      <c r="S2071" s="46"/>
    </row>
    <row r="2072" spans="7:19" ht="24.95" customHeight="1">
      <c r="G2072" s="62"/>
      <c r="I2072" s="62"/>
      <c r="O2072" s="62"/>
      <c r="P2072" s="62"/>
      <c r="R2072" s="46"/>
      <c r="S2072" s="46"/>
    </row>
    <row r="2073" spans="7:19" ht="24.95" customHeight="1">
      <c r="G2073" s="62"/>
      <c r="I2073" s="62"/>
      <c r="O2073" s="62"/>
      <c r="P2073" s="62"/>
      <c r="R2073" s="46"/>
      <c r="S2073" s="46"/>
    </row>
    <row r="2074" spans="7:19" ht="24.95" customHeight="1">
      <c r="G2074" s="62"/>
      <c r="I2074" s="62"/>
      <c r="O2074" s="62"/>
      <c r="P2074" s="62"/>
      <c r="R2074" s="46"/>
      <c r="S2074" s="46"/>
    </row>
    <row r="2075" spans="7:19" ht="24.95" customHeight="1">
      <c r="G2075" s="62"/>
      <c r="I2075" s="62"/>
      <c r="O2075" s="62"/>
      <c r="P2075" s="62"/>
      <c r="R2075" s="46"/>
      <c r="S2075" s="46"/>
    </row>
    <row r="2076" spans="7:19" ht="24.95" customHeight="1">
      <c r="G2076" s="62"/>
      <c r="I2076" s="62"/>
      <c r="O2076" s="62"/>
      <c r="P2076" s="62"/>
      <c r="R2076" s="46"/>
      <c r="S2076" s="46"/>
    </row>
    <row r="2077" spans="7:19" ht="24.95" customHeight="1">
      <c r="G2077" s="62"/>
      <c r="I2077" s="62"/>
      <c r="O2077" s="62"/>
      <c r="P2077" s="62"/>
      <c r="R2077" s="46"/>
      <c r="S2077" s="46"/>
    </row>
    <row r="2078" spans="7:19" ht="24.95" customHeight="1">
      <c r="G2078" s="62"/>
      <c r="I2078" s="62"/>
      <c r="O2078" s="62"/>
      <c r="P2078" s="62"/>
      <c r="R2078" s="46"/>
      <c r="S2078" s="46"/>
    </row>
    <row r="2079" spans="7:19" ht="24.95" customHeight="1">
      <c r="G2079" s="62"/>
      <c r="I2079" s="62"/>
      <c r="O2079" s="62"/>
      <c r="P2079" s="62"/>
      <c r="R2079" s="46"/>
      <c r="S2079" s="46"/>
    </row>
    <row r="2080" spans="7:19" ht="24.95" customHeight="1">
      <c r="G2080" s="62"/>
      <c r="I2080" s="62"/>
      <c r="O2080" s="62"/>
      <c r="P2080" s="62"/>
      <c r="R2080" s="46"/>
      <c r="S2080" s="46"/>
    </row>
    <row r="2081" spans="7:19" ht="24.95" customHeight="1">
      <c r="G2081" s="62"/>
      <c r="I2081" s="62"/>
      <c r="O2081" s="62"/>
      <c r="P2081" s="62"/>
      <c r="R2081" s="46"/>
      <c r="S2081" s="46"/>
    </row>
    <row r="2082" spans="7:19" ht="24.95" customHeight="1">
      <c r="G2082" s="62"/>
      <c r="I2082" s="62"/>
      <c r="O2082" s="62"/>
      <c r="P2082" s="62"/>
      <c r="R2082" s="46"/>
      <c r="S2082" s="46"/>
    </row>
    <row r="2083" spans="7:19" ht="24.95" customHeight="1">
      <c r="G2083" s="62"/>
      <c r="I2083" s="62"/>
      <c r="O2083" s="62"/>
      <c r="P2083" s="62"/>
      <c r="R2083" s="46"/>
      <c r="S2083" s="46"/>
    </row>
    <row r="2084" spans="7:19" ht="24.95" customHeight="1">
      <c r="G2084" s="62"/>
      <c r="I2084" s="62"/>
      <c r="O2084" s="62"/>
      <c r="P2084" s="62"/>
      <c r="R2084" s="46"/>
      <c r="S2084" s="46"/>
    </row>
    <row r="2085" spans="7:19" ht="24.95" customHeight="1">
      <c r="G2085" s="62"/>
      <c r="I2085" s="62"/>
      <c r="O2085" s="62"/>
      <c r="P2085" s="62"/>
      <c r="R2085" s="46"/>
      <c r="S2085" s="46"/>
    </row>
    <row r="2086" spans="7:19" ht="24.95" customHeight="1">
      <c r="G2086" s="62"/>
      <c r="I2086" s="62"/>
      <c r="O2086" s="62"/>
      <c r="P2086" s="62"/>
      <c r="R2086" s="46"/>
      <c r="S2086" s="46"/>
    </row>
    <row r="2087" spans="7:19" ht="24.95" customHeight="1">
      <c r="G2087" s="62"/>
      <c r="I2087" s="62"/>
      <c r="O2087" s="62"/>
      <c r="P2087" s="62"/>
      <c r="R2087" s="46"/>
      <c r="S2087" s="46"/>
    </row>
    <row r="2088" spans="7:19" ht="24.95" customHeight="1">
      <c r="G2088" s="62"/>
      <c r="I2088" s="62"/>
      <c r="O2088" s="62"/>
      <c r="P2088" s="62"/>
      <c r="R2088" s="46"/>
      <c r="S2088" s="46"/>
    </row>
    <row r="2089" spans="7:19" ht="24.95" customHeight="1">
      <c r="G2089" s="62"/>
      <c r="I2089" s="62"/>
      <c r="O2089" s="62"/>
      <c r="P2089" s="62"/>
      <c r="R2089" s="46"/>
      <c r="S2089" s="46"/>
    </row>
    <row r="2090" spans="7:19" ht="24.95" customHeight="1">
      <c r="G2090" s="62"/>
      <c r="I2090" s="62"/>
      <c r="O2090" s="62"/>
      <c r="P2090" s="62"/>
      <c r="R2090" s="46"/>
      <c r="S2090" s="46"/>
    </row>
    <row r="2091" spans="7:19" ht="24.95" customHeight="1">
      <c r="G2091" s="62"/>
      <c r="I2091" s="62"/>
      <c r="O2091" s="62"/>
      <c r="P2091" s="62"/>
      <c r="R2091" s="46"/>
      <c r="S2091" s="46"/>
    </row>
    <row r="2092" spans="7:19" ht="24.95" customHeight="1">
      <c r="G2092" s="62"/>
      <c r="I2092" s="62"/>
      <c r="O2092" s="62"/>
      <c r="P2092" s="62"/>
      <c r="R2092" s="46"/>
      <c r="S2092" s="46"/>
    </row>
    <row r="2093" spans="7:19" ht="24.95" customHeight="1">
      <c r="G2093" s="62"/>
      <c r="I2093" s="62"/>
      <c r="O2093" s="62"/>
      <c r="P2093" s="62"/>
      <c r="R2093" s="46"/>
      <c r="S2093" s="46"/>
    </row>
    <row r="2094" spans="7:19" ht="24.95" customHeight="1">
      <c r="G2094" s="62"/>
      <c r="I2094" s="62"/>
      <c r="O2094" s="62"/>
      <c r="P2094" s="62"/>
      <c r="R2094" s="46"/>
      <c r="S2094" s="46"/>
    </row>
    <row r="2095" spans="7:19" ht="24.95" customHeight="1">
      <c r="G2095" s="62"/>
      <c r="I2095" s="62"/>
      <c r="O2095" s="62"/>
      <c r="P2095" s="62"/>
      <c r="R2095" s="46"/>
      <c r="S2095" s="46"/>
    </row>
    <row r="2096" spans="7:19" ht="24.95" customHeight="1">
      <c r="G2096" s="62"/>
      <c r="I2096" s="62"/>
      <c r="O2096" s="62"/>
      <c r="P2096" s="62"/>
      <c r="R2096" s="46"/>
      <c r="S2096" s="46"/>
    </row>
    <row r="2097" spans="7:19" ht="24.95" customHeight="1">
      <c r="G2097" s="62"/>
      <c r="I2097" s="62"/>
      <c r="O2097" s="62"/>
      <c r="P2097" s="62"/>
      <c r="R2097" s="46"/>
      <c r="S2097" s="46"/>
    </row>
    <row r="2098" spans="7:19" ht="24.95" customHeight="1">
      <c r="G2098" s="62"/>
      <c r="I2098" s="62"/>
      <c r="O2098" s="62"/>
      <c r="P2098" s="62"/>
      <c r="R2098" s="46"/>
      <c r="S2098" s="46"/>
    </row>
    <row r="2099" spans="7:19" ht="24.95" customHeight="1">
      <c r="G2099" s="62"/>
      <c r="I2099" s="62"/>
      <c r="O2099" s="62"/>
      <c r="P2099" s="62"/>
      <c r="R2099" s="46"/>
      <c r="S2099" s="46"/>
    </row>
    <row r="2100" spans="7:19" ht="24.95" customHeight="1">
      <c r="G2100" s="62"/>
      <c r="I2100" s="62"/>
      <c r="O2100" s="62"/>
      <c r="P2100" s="62"/>
      <c r="R2100" s="46"/>
      <c r="S2100" s="46"/>
    </row>
    <row r="2101" spans="7:19" ht="24.95" customHeight="1">
      <c r="G2101" s="62"/>
      <c r="I2101" s="62"/>
      <c r="O2101" s="62"/>
      <c r="P2101" s="62"/>
      <c r="R2101" s="46"/>
      <c r="S2101" s="46"/>
    </row>
    <row r="2102" spans="7:19" ht="24.95" customHeight="1">
      <c r="G2102" s="62"/>
      <c r="I2102" s="62"/>
      <c r="O2102" s="62"/>
      <c r="P2102" s="62"/>
      <c r="R2102" s="46"/>
      <c r="S2102" s="46"/>
    </row>
    <row r="2103" spans="7:19" ht="24.95" customHeight="1">
      <c r="G2103" s="62"/>
      <c r="I2103" s="62"/>
      <c r="O2103" s="62"/>
      <c r="P2103" s="62"/>
      <c r="R2103" s="46"/>
      <c r="S2103" s="46"/>
    </row>
    <row r="2104" spans="7:19" ht="24.95" customHeight="1">
      <c r="G2104" s="62"/>
      <c r="I2104" s="62"/>
      <c r="O2104" s="62"/>
      <c r="P2104" s="62"/>
      <c r="R2104" s="46"/>
      <c r="S2104" s="46"/>
    </row>
    <row r="2105" spans="7:19" ht="24.95" customHeight="1">
      <c r="G2105" s="62"/>
      <c r="I2105" s="62"/>
      <c r="O2105" s="62"/>
      <c r="P2105" s="62"/>
      <c r="R2105" s="46"/>
      <c r="S2105" s="46"/>
    </row>
    <row r="2106" spans="7:19" ht="24.95" customHeight="1">
      <c r="G2106" s="62"/>
      <c r="I2106" s="62"/>
      <c r="O2106" s="62"/>
      <c r="P2106" s="62"/>
      <c r="R2106" s="46"/>
      <c r="S2106" s="46"/>
    </row>
    <row r="2107" spans="7:19" ht="24.95" customHeight="1">
      <c r="G2107" s="62"/>
      <c r="I2107" s="62"/>
      <c r="O2107" s="62"/>
      <c r="P2107" s="62"/>
      <c r="R2107" s="46"/>
      <c r="S2107" s="46"/>
    </row>
    <row r="2108" spans="7:19" ht="24.95" customHeight="1">
      <c r="G2108" s="62"/>
      <c r="I2108" s="62"/>
      <c r="O2108" s="62"/>
      <c r="P2108" s="62"/>
      <c r="R2108" s="46"/>
      <c r="S2108" s="46"/>
    </row>
    <row r="2109" spans="7:19" ht="24.95" customHeight="1">
      <c r="G2109" s="62"/>
      <c r="I2109" s="62"/>
      <c r="O2109" s="62"/>
      <c r="P2109" s="62"/>
      <c r="R2109" s="46"/>
      <c r="S2109" s="46"/>
    </row>
    <row r="2110" spans="7:19" ht="24.95" customHeight="1">
      <c r="G2110" s="62"/>
      <c r="I2110" s="62"/>
      <c r="O2110" s="62"/>
      <c r="P2110" s="62"/>
      <c r="R2110" s="46"/>
      <c r="S2110" s="46"/>
    </row>
    <row r="2111" spans="7:19" ht="24.95" customHeight="1">
      <c r="G2111" s="62"/>
      <c r="I2111" s="62"/>
      <c r="O2111" s="62"/>
      <c r="P2111" s="62"/>
      <c r="R2111" s="46"/>
      <c r="S2111" s="46"/>
    </row>
    <row r="2112" spans="7:19" ht="24.95" customHeight="1">
      <c r="G2112" s="62"/>
      <c r="I2112" s="62"/>
      <c r="O2112" s="62"/>
      <c r="P2112" s="62"/>
      <c r="R2112" s="46"/>
      <c r="S2112" s="46"/>
    </row>
    <row r="2113" spans="7:19" ht="24.95" customHeight="1">
      <c r="G2113" s="62"/>
      <c r="I2113" s="62"/>
      <c r="O2113" s="62"/>
      <c r="P2113" s="62"/>
      <c r="R2113" s="46"/>
      <c r="S2113" s="46"/>
    </row>
    <row r="2114" spans="7:19" ht="24.95" customHeight="1">
      <c r="G2114" s="62"/>
      <c r="I2114" s="62"/>
      <c r="O2114" s="62"/>
      <c r="P2114" s="62"/>
      <c r="R2114" s="46"/>
      <c r="S2114" s="46"/>
    </row>
    <row r="2115" spans="7:19" ht="24.95" customHeight="1">
      <c r="G2115" s="62"/>
      <c r="I2115" s="62"/>
      <c r="O2115" s="62"/>
      <c r="P2115" s="62"/>
      <c r="R2115" s="46"/>
      <c r="S2115" s="46"/>
    </row>
    <row r="2116" spans="7:19" ht="24.95" customHeight="1">
      <c r="G2116" s="62"/>
      <c r="I2116" s="62"/>
      <c r="O2116" s="62"/>
      <c r="P2116" s="62"/>
      <c r="R2116" s="46"/>
      <c r="S2116" s="46"/>
    </row>
    <row r="2117" spans="7:19" ht="24.95" customHeight="1">
      <c r="G2117" s="62"/>
      <c r="I2117" s="62"/>
      <c r="O2117" s="62"/>
      <c r="P2117" s="62"/>
      <c r="R2117" s="46"/>
      <c r="S2117" s="46"/>
    </row>
    <row r="2118" spans="7:19" ht="24.95" customHeight="1">
      <c r="G2118" s="62"/>
      <c r="I2118" s="62"/>
      <c r="O2118" s="62"/>
      <c r="P2118" s="62"/>
      <c r="R2118" s="46"/>
      <c r="S2118" s="46"/>
    </row>
    <row r="2119" spans="7:19" ht="24.95" customHeight="1">
      <c r="G2119" s="62"/>
      <c r="I2119" s="62"/>
      <c r="O2119" s="62"/>
      <c r="P2119" s="62"/>
      <c r="R2119" s="46"/>
      <c r="S2119" s="46"/>
    </row>
    <row r="2120" spans="7:19" ht="24.95" customHeight="1">
      <c r="G2120" s="62"/>
      <c r="I2120" s="62"/>
      <c r="O2120" s="62"/>
      <c r="P2120" s="62"/>
      <c r="R2120" s="46"/>
      <c r="S2120" s="46"/>
    </row>
    <row r="2121" spans="7:19" ht="24.95" customHeight="1">
      <c r="G2121" s="62"/>
      <c r="I2121" s="62"/>
      <c r="O2121" s="62"/>
      <c r="P2121" s="62"/>
      <c r="R2121" s="46"/>
      <c r="S2121" s="46"/>
    </row>
    <row r="2122" spans="7:19" ht="24.95" customHeight="1">
      <c r="G2122" s="62"/>
      <c r="I2122" s="62"/>
      <c r="O2122" s="62"/>
      <c r="P2122" s="62"/>
      <c r="R2122" s="46"/>
      <c r="S2122" s="46"/>
    </row>
    <row r="2123" spans="7:19" ht="24.95" customHeight="1">
      <c r="G2123" s="62"/>
      <c r="I2123" s="62"/>
      <c r="O2123" s="62"/>
      <c r="P2123" s="62"/>
      <c r="R2123" s="46"/>
      <c r="S2123" s="46"/>
    </row>
    <row r="2124" spans="7:19" ht="24.95" customHeight="1">
      <c r="G2124" s="62"/>
      <c r="I2124" s="62"/>
      <c r="O2124" s="62"/>
      <c r="P2124" s="62"/>
      <c r="R2124" s="46"/>
      <c r="S2124" s="46"/>
    </row>
    <row r="2125" spans="7:19" ht="24.95" customHeight="1">
      <c r="G2125" s="62"/>
      <c r="I2125" s="62"/>
      <c r="O2125" s="62"/>
      <c r="P2125" s="62"/>
      <c r="R2125" s="46"/>
      <c r="S2125" s="46"/>
    </row>
    <row r="2126" spans="7:19" ht="24.95" customHeight="1">
      <c r="G2126" s="62"/>
      <c r="I2126" s="62"/>
      <c r="O2126" s="62"/>
      <c r="P2126" s="62"/>
      <c r="R2126" s="46"/>
      <c r="S2126" s="46"/>
    </row>
    <row r="2127" spans="7:19" ht="24.95" customHeight="1">
      <c r="G2127" s="62"/>
      <c r="I2127" s="62"/>
      <c r="O2127" s="62"/>
      <c r="P2127" s="62"/>
      <c r="R2127" s="46"/>
      <c r="S2127" s="46"/>
    </row>
    <row r="2128" spans="7:19" ht="24.95" customHeight="1">
      <c r="G2128" s="62"/>
      <c r="I2128" s="62"/>
      <c r="O2128" s="62"/>
      <c r="P2128" s="62"/>
      <c r="R2128" s="46"/>
      <c r="S2128" s="46"/>
    </row>
    <row r="2129" spans="7:19" ht="24.95" customHeight="1">
      <c r="G2129" s="62"/>
      <c r="I2129" s="62"/>
      <c r="O2129" s="62"/>
      <c r="P2129" s="62"/>
      <c r="R2129" s="46"/>
      <c r="S2129" s="46"/>
    </row>
    <row r="2130" spans="7:19" ht="24.95" customHeight="1">
      <c r="G2130" s="62"/>
      <c r="I2130" s="62"/>
      <c r="O2130" s="62"/>
      <c r="P2130" s="62"/>
      <c r="R2130" s="46"/>
      <c r="S2130" s="46"/>
    </row>
    <row r="2131" spans="7:19" ht="24.95" customHeight="1">
      <c r="G2131" s="62"/>
      <c r="I2131" s="62"/>
      <c r="O2131" s="62"/>
      <c r="P2131" s="62"/>
      <c r="R2131" s="46"/>
      <c r="S2131" s="46"/>
    </row>
    <row r="2132" spans="7:19" ht="24.95" customHeight="1">
      <c r="G2132" s="62"/>
      <c r="I2132" s="62"/>
      <c r="O2132" s="62"/>
      <c r="P2132" s="62"/>
      <c r="R2132" s="46"/>
      <c r="S2132" s="46"/>
    </row>
    <row r="2133" spans="7:19" ht="24.95" customHeight="1">
      <c r="G2133" s="62"/>
      <c r="I2133" s="62"/>
      <c r="O2133" s="62"/>
      <c r="P2133" s="62"/>
      <c r="R2133" s="46"/>
      <c r="S2133" s="46"/>
    </row>
    <row r="2134" spans="7:19" ht="24.95" customHeight="1">
      <c r="G2134" s="62"/>
      <c r="I2134" s="62"/>
      <c r="O2134" s="62"/>
      <c r="P2134" s="62"/>
      <c r="R2134" s="46"/>
      <c r="S2134" s="46"/>
    </row>
    <row r="2135" spans="7:19" ht="24.95" customHeight="1">
      <c r="G2135" s="62"/>
      <c r="I2135" s="62"/>
      <c r="O2135" s="62"/>
      <c r="P2135" s="62"/>
      <c r="R2135" s="46"/>
      <c r="S2135" s="46"/>
    </row>
    <row r="2136" spans="7:19" ht="24.95" customHeight="1">
      <c r="G2136" s="62"/>
      <c r="I2136" s="62"/>
      <c r="O2136" s="62"/>
      <c r="P2136" s="62"/>
      <c r="R2136" s="46"/>
      <c r="S2136" s="46"/>
    </row>
    <row r="2137" spans="7:19" ht="24.95" customHeight="1">
      <c r="G2137" s="62"/>
      <c r="I2137" s="62"/>
      <c r="O2137" s="62"/>
      <c r="P2137" s="62"/>
      <c r="R2137" s="46"/>
      <c r="S2137" s="46"/>
    </row>
    <row r="2138" spans="7:19" ht="24.95" customHeight="1">
      <c r="G2138" s="62"/>
      <c r="I2138" s="62"/>
      <c r="O2138" s="62"/>
      <c r="P2138" s="62"/>
      <c r="R2138" s="46"/>
      <c r="S2138" s="46"/>
    </row>
    <row r="2139" spans="7:19" ht="24.95" customHeight="1">
      <c r="G2139" s="62"/>
      <c r="I2139" s="62"/>
      <c r="O2139" s="62"/>
      <c r="P2139" s="62"/>
      <c r="R2139" s="46"/>
      <c r="S2139" s="46"/>
    </row>
    <row r="2140" spans="7:19" ht="24.95" customHeight="1">
      <c r="G2140" s="62"/>
      <c r="I2140" s="62"/>
      <c r="O2140" s="62"/>
      <c r="P2140" s="62"/>
      <c r="R2140" s="46"/>
      <c r="S2140" s="46"/>
    </row>
    <row r="2141" spans="7:19" ht="24.95" customHeight="1">
      <c r="G2141" s="62"/>
      <c r="I2141" s="62"/>
      <c r="O2141" s="62"/>
      <c r="P2141" s="62"/>
      <c r="R2141" s="46"/>
      <c r="S2141" s="46"/>
    </row>
    <row r="2142" spans="7:19" ht="24.95" customHeight="1">
      <c r="G2142" s="62"/>
      <c r="I2142" s="62"/>
      <c r="O2142" s="62"/>
      <c r="P2142" s="62"/>
      <c r="R2142" s="46"/>
      <c r="S2142" s="46"/>
    </row>
    <row r="2143" spans="7:19" ht="24.95" customHeight="1">
      <c r="G2143" s="62"/>
      <c r="I2143" s="62"/>
      <c r="O2143" s="62"/>
      <c r="P2143" s="62"/>
      <c r="R2143" s="46"/>
      <c r="S2143" s="46"/>
    </row>
    <row r="2144" spans="7:19" ht="24.95" customHeight="1">
      <c r="G2144" s="62"/>
      <c r="I2144" s="62"/>
      <c r="O2144" s="62"/>
      <c r="P2144" s="62"/>
      <c r="R2144" s="46"/>
      <c r="S2144" s="46"/>
    </row>
    <row r="2145" spans="7:19" ht="24.95" customHeight="1">
      <c r="G2145" s="62"/>
      <c r="I2145" s="62"/>
      <c r="O2145" s="62"/>
      <c r="P2145" s="62"/>
      <c r="R2145" s="46"/>
      <c r="S2145" s="46"/>
    </row>
    <row r="2146" spans="7:19" ht="24.95" customHeight="1">
      <c r="G2146" s="62"/>
      <c r="I2146" s="62"/>
      <c r="O2146" s="62"/>
      <c r="P2146" s="62"/>
      <c r="R2146" s="46"/>
      <c r="S2146" s="46"/>
    </row>
    <row r="2147" spans="7:19" ht="24.95" customHeight="1">
      <c r="G2147" s="62"/>
      <c r="I2147" s="62"/>
      <c r="O2147" s="62"/>
      <c r="P2147" s="62"/>
      <c r="R2147" s="46"/>
      <c r="S2147" s="46"/>
    </row>
    <row r="2148" spans="7:19" ht="24.95" customHeight="1">
      <c r="G2148" s="62"/>
      <c r="I2148" s="62"/>
      <c r="O2148" s="62"/>
      <c r="P2148" s="62"/>
      <c r="R2148" s="46"/>
      <c r="S2148" s="46"/>
    </row>
    <row r="2149" spans="7:19" ht="24.95" customHeight="1">
      <c r="G2149" s="62"/>
      <c r="I2149" s="62"/>
      <c r="O2149" s="62"/>
      <c r="P2149" s="62"/>
      <c r="R2149" s="46"/>
      <c r="S2149" s="46"/>
    </row>
    <row r="2150" spans="7:19" ht="24.95" customHeight="1">
      <c r="G2150" s="62"/>
      <c r="I2150" s="62"/>
      <c r="O2150" s="62"/>
      <c r="P2150" s="62"/>
      <c r="R2150" s="46"/>
      <c r="S2150" s="46"/>
    </row>
    <row r="2151" spans="7:19" ht="24.95" customHeight="1">
      <c r="G2151" s="62"/>
      <c r="I2151" s="62"/>
      <c r="O2151" s="62"/>
      <c r="P2151" s="62"/>
      <c r="R2151" s="46"/>
      <c r="S2151" s="46"/>
    </row>
    <row r="2152" spans="7:19" ht="24.95" customHeight="1">
      <c r="G2152" s="62"/>
      <c r="I2152" s="62"/>
      <c r="O2152" s="62"/>
      <c r="P2152" s="62"/>
      <c r="R2152" s="46"/>
      <c r="S2152" s="46"/>
    </row>
    <row r="2153" spans="7:19" ht="24.95" customHeight="1">
      <c r="G2153" s="62"/>
      <c r="I2153" s="62"/>
      <c r="O2153" s="62"/>
      <c r="P2153" s="62"/>
      <c r="R2153" s="46"/>
      <c r="S2153" s="46"/>
    </row>
    <row r="2154" spans="7:19" ht="24.95" customHeight="1">
      <c r="G2154" s="62"/>
      <c r="I2154" s="62"/>
      <c r="O2154" s="62"/>
      <c r="P2154" s="62"/>
      <c r="R2154" s="46"/>
      <c r="S2154" s="46"/>
    </row>
    <row r="2155" spans="7:19" ht="24.95" customHeight="1">
      <c r="G2155" s="62"/>
      <c r="I2155" s="62"/>
      <c r="O2155" s="62"/>
      <c r="P2155" s="62"/>
      <c r="R2155" s="46"/>
      <c r="S2155" s="46"/>
    </row>
    <row r="2156" spans="7:19" ht="24.95" customHeight="1">
      <c r="G2156" s="62"/>
      <c r="I2156" s="62"/>
      <c r="O2156" s="62"/>
      <c r="P2156" s="62"/>
      <c r="R2156" s="46"/>
      <c r="S2156" s="46"/>
    </row>
    <row r="2157" spans="7:19" ht="24.95" customHeight="1">
      <c r="G2157" s="62"/>
      <c r="I2157" s="62"/>
      <c r="O2157" s="62"/>
      <c r="P2157" s="62"/>
      <c r="R2157" s="46"/>
      <c r="S2157" s="46"/>
    </row>
    <row r="2158" spans="7:19" ht="24.95" customHeight="1">
      <c r="G2158" s="62"/>
      <c r="I2158" s="62"/>
      <c r="O2158" s="62"/>
      <c r="P2158" s="62"/>
      <c r="R2158" s="46"/>
      <c r="S2158" s="46"/>
    </row>
    <row r="2159" spans="7:19" ht="24.95" customHeight="1">
      <c r="G2159" s="62"/>
      <c r="I2159" s="62"/>
      <c r="O2159" s="62"/>
      <c r="P2159" s="62"/>
      <c r="R2159" s="46"/>
      <c r="S2159" s="46"/>
    </row>
    <row r="2160" spans="7:19" ht="24.95" customHeight="1">
      <c r="G2160" s="62"/>
      <c r="I2160" s="62"/>
      <c r="O2160" s="62"/>
      <c r="P2160" s="62"/>
      <c r="R2160" s="46"/>
      <c r="S2160" s="46"/>
    </row>
    <row r="2161" spans="7:19" ht="24.95" customHeight="1">
      <c r="G2161" s="62"/>
      <c r="I2161" s="62"/>
      <c r="O2161" s="62"/>
      <c r="P2161" s="62"/>
      <c r="R2161" s="46"/>
      <c r="S2161" s="46"/>
    </row>
    <row r="2162" spans="7:19" ht="24.95" customHeight="1">
      <c r="G2162" s="62"/>
      <c r="I2162" s="62"/>
      <c r="O2162" s="62"/>
      <c r="P2162" s="62"/>
      <c r="R2162" s="46"/>
      <c r="S2162" s="46"/>
    </row>
    <row r="2163" spans="7:19" ht="24.95" customHeight="1">
      <c r="G2163" s="62"/>
      <c r="I2163" s="62"/>
      <c r="O2163" s="62"/>
      <c r="P2163" s="62"/>
      <c r="R2163" s="46"/>
      <c r="S2163" s="46"/>
    </row>
    <row r="2164" spans="7:19" ht="24.95" customHeight="1">
      <c r="G2164" s="62"/>
      <c r="I2164" s="62"/>
      <c r="O2164" s="62"/>
      <c r="P2164" s="62"/>
      <c r="R2164" s="46"/>
      <c r="S2164" s="46"/>
    </row>
    <row r="2165" spans="7:19" ht="24.95" customHeight="1">
      <c r="G2165" s="62"/>
      <c r="I2165" s="62"/>
      <c r="O2165" s="62"/>
      <c r="P2165" s="62"/>
      <c r="R2165" s="46"/>
      <c r="S2165" s="46"/>
    </row>
    <row r="2166" spans="7:19" ht="24.95" customHeight="1">
      <c r="G2166" s="62"/>
      <c r="I2166" s="62"/>
      <c r="O2166" s="62"/>
      <c r="P2166" s="62"/>
      <c r="R2166" s="46"/>
      <c r="S2166" s="46"/>
    </row>
    <row r="2167" spans="7:19" ht="24.95" customHeight="1">
      <c r="G2167" s="62"/>
      <c r="I2167" s="62"/>
      <c r="O2167" s="62"/>
      <c r="P2167" s="62"/>
      <c r="R2167" s="46"/>
      <c r="S2167" s="46"/>
    </row>
    <row r="2168" spans="7:19" ht="24.95" customHeight="1">
      <c r="G2168" s="62"/>
      <c r="I2168" s="62"/>
      <c r="O2168" s="62"/>
      <c r="P2168" s="62"/>
      <c r="R2168" s="46"/>
      <c r="S2168" s="46"/>
    </row>
    <row r="2169" spans="7:19" ht="24.95" customHeight="1">
      <c r="G2169" s="62"/>
      <c r="I2169" s="62"/>
      <c r="O2169" s="62"/>
      <c r="P2169" s="62"/>
      <c r="R2169" s="46"/>
      <c r="S2169" s="46"/>
    </row>
    <row r="2170" spans="7:19" ht="24.95" customHeight="1">
      <c r="G2170" s="62"/>
      <c r="I2170" s="62"/>
      <c r="O2170" s="62"/>
      <c r="P2170" s="62"/>
      <c r="R2170" s="46"/>
      <c r="S2170" s="46"/>
    </row>
    <row r="2171" spans="7:19" ht="24.95" customHeight="1">
      <c r="G2171" s="62"/>
      <c r="I2171" s="62"/>
      <c r="O2171" s="62"/>
      <c r="P2171" s="62"/>
      <c r="R2171" s="46"/>
      <c r="S2171" s="46"/>
    </row>
    <row r="2172" spans="7:19" ht="24.95" customHeight="1">
      <c r="G2172" s="62"/>
      <c r="I2172" s="62"/>
      <c r="O2172" s="62"/>
      <c r="P2172" s="62"/>
      <c r="R2172" s="46"/>
      <c r="S2172" s="46"/>
    </row>
    <row r="2173" spans="7:19" ht="24.95" customHeight="1">
      <c r="G2173" s="62"/>
      <c r="I2173" s="62"/>
      <c r="O2173" s="62"/>
      <c r="P2173" s="62"/>
      <c r="R2173" s="46"/>
      <c r="S2173" s="46"/>
    </row>
    <row r="2174" spans="7:19" ht="24.95" customHeight="1">
      <c r="G2174" s="62"/>
      <c r="I2174" s="62"/>
      <c r="O2174" s="62"/>
      <c r="P2174" s="62"/>
      <c r="R2174" s="46"/>
      <c r="S2174" s="46"/>
    </row>
    <row r="2175" spans="7:19" ht="24.95" customHeight="1">
      <c r="G2175" s="62"/>
      <c r="I2175" s="62"/>
      <c r="O2175" s="62"/>
      <c r="P2175" s="62"/>
      <c r="R2175" s="46"/>
      <c r="S2175" s="46"/>
    </row>
    <row r="2176" spans="7:19" ht="24.95" customHeight="1">
      <c r="G2176" s="62"/>
      <c r="I2176" s="62"/>
      <c r="O2176" s="62"/>
      <c r="P2176" s="62"/>
      <c r="R2176" s="46"/>
      <c r="S2176" s="46"/>
    </row>
    <row r="2177" spans="7:19" ht="24.95" customHeight="1">
      <c r="G2177" s="62"/>
      <c r="I2177" s="62"/>
      <c r="O2177" s="62"/>
      <c r="P2177" s="62"/>
      <c r="R2177" s="46"/>
      <c r="S2177" s="46"/>
    </row>
    <row r="2178" spans="7:19" ht="24.95" customHeight="1">
      <c r="G2178" s="62"/>
      <c r="I2178" s="62"/>
      <c r="O2178" s="62"/>
      <c r="P2178" s="62"/>
      <c r="R2178" s="46"/>
      <c r="S2178" s="46"/>
    </row>
    <row r="2179" spans="7:19" ht="24.95" customHeight="1">
      <c r="G2179" s="62"/>
      <c r="I2179" s="62"/>
      <c r="O2179" s="62"/>
      <c r="P2179" s="62"/>
      <c r="R2179" s="46"/>
      <c r="S2179" s="46"/>
    </row>
    <row r="2180" spans="7:19" ht="24.95" customHeight="1">
      <c r="G2180" s="62"/>
      <c r="I2180" s="62"/>
      <c r="O2180" s="62"/>
      <c r="P2180" s="62"/>
      <c r="R2180" s="46"/>
      <c r="S2180" s="46"/>
    </row>
    <row r="2181" spans="7:19" ht="24.95" customHeight="1">
      <c r="G2181" s="62"/>
      <c r="I2181" s="62"/>
      <c r="O2181" s="62"/>
      <c r="P2181" s="62"/>
      <c r="R2181" s="46"/>
      <c r="S2181" s="46"/>
    </row>
    <row r="2182" spans="7:19" ht="24.95" customHeight="1">
      <c r="G2182" s="62"/>
      <c r="I2182" s="62"/>
      <c r="O2182" s="62"/>
      <c r="P2182" s="62"/>
      <c r="R2182" s="46"/>
      <c r="S2182" s="46"/>
    </row>
    <row r="2183" spans="7:19" ht="24.95" customHeight="1">
      <c r="G2183" s="62"/>
      <c r="I2183" s="62"/>
      <c r="O2183" s="62"/>
      <c r="P2183" s="62"/>
      <c r="R2183" s="46"/>
      <c r="S2183" s="46"/>
    </row>
    <row r="2184" spans="7:19" ht="24.95" customHeight="1">
      <c r="G2184" s="62"/>
      <c r="I2184" s="62"/>
      <c r="O2184" s="62"/>
      <c r="P2184" s="62"/>
      <c r="R2184" s="46"/>
      <c r="S2184" s="46"/>
    </row>
    <row r="2185" spans="7:19" ht="24.95" customHeight="1">
      <c r="G2185" s="62"/>
      <c r="I2185" s="62"/>
      <c r="O2185" s="62"/>
      <c r="P2185" s="62"/>
      <c r="R2185" s="46"/>
      <c r="S2185" s="46"/>
    </row>
    <row r="2186" spans="7:19" ht="24.95" customHeight="1">
      <c r="G2186" s="62"/>
      <c r="I2186" s="62"/>
      <c r="O2186" s="62"/>
      <c r="P2186" s="62"/>
      <c r="R2186" s="46"/>
      <c r="S2186" s="46"/>
    </row>
    <row r="2187" spans="7:19" ht="24.95" customHeight="1">
      <c r="G2187" s="62"/>
      <c r="I2187" s="62"/>
      <c r="O2187" s="62"/>
      <c r="P2187" s="62"/>
      <c r="R2187" s="46"/>
      <c r="S2187" s="46"/>
    </row>
    <row r="2188" spans="7:19" ht="24.95" customHeight="1">
      <c r="G2188" s="62"/>
      <c r="I2188" s="62"/>
      <c r="O2188" s="62"/>
      <c r="P2188" s="62"/>
      <c r="R2188" s="46"/>
      <c r="S2188" s="46"/>
    </row>
    <row r="2189" spans="7:19" ht="24.95" customHeight="1">
      <c r="G2189" s="62"/>
      <c r="I2189" s="62"/>
      <c r="O2189" s="62"/>
      <c r="P2189" s="62"/>
      <c r="R2189" s="46"/>
      <c r="S2189" s="46"/>
    </row>
    <row r="2190" spans="7:19" ht="24.95" customHeight="1">
      <c r="G2190" s="62"/>
      <c r="I2190" s="62"/>
      <c r="O2190" s="62"/>
      <c r="P2190" s="62"/>
      <c r="R2190" s="46"/>
      <c r="S2190" s="46"/>
    </row>
    <row r="2191" spans="7:19" ht="24.95" customHeight="1">
      <c r="G2191" s="62"/>
      <c r="I2191" s="62"/>
      <c r="O2191" s="62"/>
      <c r="P2191" s="62"/>
      <c r="R2191" s="46"/>
      <c r="S2191" s="46"/>
    </row>
    <row r="2192" spans="7:19" ht="24.95" customHeight="1">
      <c r="G2192" s="62"/>
      <c r="I2192" s="62"/>
      <c r="O2192" s="62"/>
      <c r="P2192" s="62"/>
      <c r="R2192" s="46"/>
      <c r="S2192" s="46"/>
    </row>
    <row r="2193" spans="7:19" ht="24.95" customHeight="1">
      <c r="G2193" s="62"/>
      <c r="I2193" s="62"/>
      <c r="O2193" s="62"/>
      <c r="P2193" s="62"/>
      <c r="R2193" s="46"/>
      <c r="S2193" s="46"/>
    </row>
    <row r="2194" spans="7:19" ht="24.95" customHeight="1">
      <c r="G2194" s="62"/>
      <c r="I2194" s="62"/>
      <c r="O2194" s="62"/>
      <c r="P2194" s="62"/>
      <c r="R2194" s="46"/>
      <c r="S2194" s="46"/>
    </row>
    <row r="2195" spans="7:19" ht="24.95" customHeight="1">
      <c r="G2195" s="62"/>
      <c r="I2195" s="62"/>
      <c r="O2195" s="62"/>
      <c r="P2195" s="62"/>
      <c r="R2195" s="46"/>
      <c r="S2195" s="46"/>
    </row>
    <row r="2196" spans="7:19" ht="24.95" customHeight="1">
      <c r="G2196" s="62"/>
      <c r="I2196" s="62"/>
      <c r="O2196" s="62"/>
      <c r="P2196" s="62"/>
      <c r="R2196" s="46"/>
      <c r="S2196" s="46"/>
    </row>
    <row r="2197" spans="7:19" ht="24.95" customHeight="1">
      <c r="G2197" s="62"/>
      <c r="I2197" s="62"/>
      <c r="O2197" s="62"/>
      <c r="P2197" s="62"/>
      <c r="R2197" s="46"/>
      <c r="S2197" s="46"/>
    </row>
    <row r="2198" spans="7:19" ht="24.95" customHeight="1">
      <c r="G2198" s="62"/>
      <c r="I2198" s="62"/>
      <c r="O2198" s="62"/>
      <c r="P2198" s="62"/>
      <c r="R2198" s="46"/>
      <c r="S2198" s="46"/>
    </row>
    <row r="2199" spans="7:19" ht="24.95" customHeight="1">
      <c r="G2199" s="62"/>
      <c r="I2199" s="62"/>
      <c r="O2199" s="62"/>
      <c r="P2199" s="62"/>
      <c r="R2199" s="46"/>
      <c r="S2199" s="46"/>
    </row>
    <row r="2200" spans="7:19" ht="24.95" customHeight="1">
      <c r="G2200" s="62"/>
      <c r="I2200" s="62"/>
      <c r="O2200" s="62"/>
      <c r="P2200" s="62"/>
      <c r="R2200" s="46"/>
      <c r="S2200" s="46"/>
    </row>
    <row r="2201" spans="7:19" ht="24.95" customHeight="1">
      <c r="G2201" s="62"/>
      <c r="I2201" s="62"/>
      <c r="O2201" s="62"/>
      <c r="P2201" s="62"/>
      <c r="R2201" s="46"/>
      <c r="S2201" s="46"/>
    </row>
    <row r="2202" spans="7:19" ht="24.95" customHeight="1">
      <c r="G2202" s="62"/>
      <c r="I2202" s="62"/>
      <c r="O2202" s="62"/>
      <c r="P2202" s="62"/>
      <c r="R2202" s="46"/>
      <c r="S2202" s="46"/>
    </row>
    <row r="2203" spans="7:19" ht="24.95" customHeight="1">
      <c r="G2203" s="62"/>
      <c r="I2203" s="62"/>
      <c r="O2203" s="62"/>
      <c r="P2203" s="62"/>
      <c r="R2203" s="46"/>
      <c r="S2203" s="46"/>
    </row>
    <row r="2204" spans="7:19" ht="24.95" customHeight="1">
      <c r="G2204" s="62"/>
      <c r="I2204" s="62"/>
      <c r="O2204" s="62"/>
      <c r="P2204" s="62"/>
      <c r="R2204" s="46"/>
      <c r="S2204" s="46"/>
    </row>
    <row r="2205" spans="7:19" ht="24.95" customHeight="1">
      <c r="G2205" s="62"/>
      <c r="I2205" s="62"/>
      <c r="O2205" s="62"/>
      <c r="P2205" s="62"/>
      <c r="R2205" s="46"/>
      <c r="S2205" s="46"/>
    </row>
    <row r="2206" spans="7:19" ht="24.95" customHeight="1">
      <c r="G2206" s="62"/>
      <c r="I2206" s="62"/>
      <c r="O2206" s="62"/>
      <c r="P2206" s="62"/>
      <c r="R2206" s="46"/>
      <c r="S2206" s="46"/>
    </row>
    <row r="2207" spans="7:19" ht="24.95" customHeight="1">
      <c r="G2207" s="62"/>
      <c r="I2207" s="62"/>
      <c r="O2207" s="62"/>
      <c r="P2207" s="62"/>
      <c r="R2207" s="46"/>
      <c r="S2207" s="46"/>
    </row>
    <row r="2208" spans="7:19" ht="24.95" customHeight="1">
      <c r="G2208" s="62"/>
      <c r="I2208" s="62"/>
      <c r="O2208" s="62"/>
      <c r="P2208" s="62"/>
      <c r="R2208" s="46"/>
      <c r="S2208" s="46"/>
    </row>
    <row r="2209" spans="7:19" ht="24.95" customHeight="1">
      <c r="G2209" s="62"/>
      <c r="I2209" s="62"/>
      <c r="O2209" s="62"/>
      <c r="P2209" s="62"/>
      <c r="R2209" s="46"/>
      <c r="S2209" s="46"/>
    </row>
    <row r="2210" spans="7:19" ht="24.95" customHeight="1">
      <c r="G2210" s="62"/>
      <c r="I2210" s="62"/>
      <c r="O2210" s="62"/>
      <c r="P2210" s="62"/>
      <c r="R2210" s="46"/>
      <c r="S2210" s="46"/>
    </row>
    <row r="2211" spans="7:19" ht="24.95" customHeight="1">
      <c r="G2211" s="62"/>
      <c r="I2211" s="62"/>
      <c r="O2211" s="62"/>
      <c r="P2211" s="62"/>
      <c r="R2211" s="46"/>
      <c r="S2211" s="46"/>
    </row>
    <row r="2212" spans="7:19" ht="24.95" customHeight="1">
      <c r="G2212" s="62"/>
      <c r="I2212" s="62"/>
      <c r="O2212" s="62"/>
      <c r="P2212" s="62"/>
      <c r="R2212" s="46"/>
      <c r="S2212" s="46"/>
    </row>
    <row r="2213" spans="7:19" ht="24.95" customHeight="1">
      <c r="G2213" s="62"/>
      <c r="I2213" s="62"/>
      <c r="O2213" s="62"/>
      <c r="P2213" s="62"/>
      <c r="R2213" s="46"/>
      <c r="S2213" s="46"/>
    </row>
    <row r="2214" spans="7:19" ht="24.95" customHeight="1">
      <c r="G2214" s="62"/>
      <c r="I2214" s="62"/>
      <c r="O2214" s="62"/>
      <c r="P2214" s="62"/>
      <c r="R2214" s="46"/>
      <c r="S2214" s="46"/>
    </row>
    <row r="2215" spans="7:19" ht="24.95" customHeight="1">
      <c r="G2215" s="62"/>
      <c r="I2215" s="62"/>
      <c r="O2215" s="62"/>
      <c r="P2215" s="62"/>
      <c r="R2215" s="46"/>
      <c r="S2215" s="46"/>
    </row>
    <row r="2216" spans="7:19" ht="24.95" customHeight="1">
      <c r="G2216" s="62"/>
      <c r="I2216" s="62"/>
      <c r="O2216" s="62"/>
      <c r="P2216" s="62"/>
      <c r="R2216" s="46"/>
      <c r="S2216" s="46"/>
    </row>
    <row r="2217" spans="7:19" ht="24.95" customHeight="1">
      <c r="G2217" s="62"/>
      <c r="I2217" s="62"/>
      <c r="O2217" s="62"/>
      <c r="P2217" s="62"/>
      <c r="R2217" s="46"/>
      <c r="S2217" s="46"/>
    </row>
    <row r="2218" spans="7:19" ht="24.95" customHeight="1">
      <c r="G2218" s="62"/>
      <c r="I2218" s="62"/>
      <c r="O2218" s="62"/>
      <c r="P2218" s="62"/>
      <c r="R2218" s="46"/>
      <c r="S2218" s="46"/>
    </row>
    <row r="2219" spans="7:19" ht="24.95" customHeight="1">
      <c r="G2219" s="62"/>
      <c r="I2219" s="62"/>
      <c r="O2219" s="62"/>
      <c r="P2219" s="62"/>
      <c r="R2219" s="46"/>
      <c r="S2219" s="46"/>
    </row>
    <row r="2220" spans="7:19" ht="24.95" customHeight="1">
      <c r="G2220" s="62"/>
      <c r="I2220" s="62"/>
      <c r="O2220" s="62"/>
      <c r="P2220" s="62"/>
      <c r="R2220" s="46"/>
      <c r="S2220" s="46"/>
    </row>
    <row r="2221" spans="7:19" ht="24.95" customHeight="1">
      <c r="G2221" s="62"/>
      <c r="I2221" s="62"/>
      <c r="O2221" s="62"/>
      <c r="P2221" s="62"/>
      <c r="R2221" s="46"/>
      <c r="S2221" s="46"/>
    </row>
    <row r="2222" spans="7:19" ht="24.95" customHeight="1">
      <c r="G2222" s="62"/>
      <c r="I2222" s="62"/>
      <c r="O2222" s="62"/>
      <c r="P2222" s="62"/>
      <c r="R2222" s="46"/>
      <c r="S2222" s="46"/>
    </row>
    <row r="2223" spans="7:19" ht="24.95" customHeight="1">
      <c r="G2223" s="62"/>
      <c r="I2223" s="62"/>
      <c r="O2223" s="62"/>
      <c r="P2223" s="62"/>
      <c r="R2223" s="46"/>
      <c r="S2223" s="46"/>
    </row>
    <row r="2224" spans="7:19" ht="24.95" customHeight="1">
      <c r="G2224" s="62"/>
      <c r="I2224" s="62"/>
      <c r="O2224" s="62"/>
      <c r="P2224" s="62"/>
      <c r="R2224" s="46"/>
      <c r="S2224" s="46"/>
    </row>
    <row r="2225" spans="7:19" ht="24.95" customHeight="1">
      <c r="G2225" s="62"/>
      <c r="I2225" s="62"/>
      <c r="O2225" s="62"/>
      <c r="P2225" s="62"/>
      <c r="R2225" s="46"/>
      <c r="S2225" s="46"/>
    </row>
    <row r="2226" spans="7:19" ht="24.95" customHeight="1">
      <c r="G2226" s="62"/>
      <c r="I2226" s="62"/>
      <c r="O2226" s="62"/>
      <c r="P2226" s="62"/>
      <c r="R2226" s="46"/>
      <c r="S2226" s="46"/>
    </row>
    <row r="2227" spans="7:19" ht="24.95" customHeight="1">
      <c r="G2227" s="62"/>
      <c r="I2227" s="62"/>
      <c r="O2227" s="62"/>
      <c r="P2227" s="62"/>
      <c r="R2227" s="46"/>
      <c r="S2227" s="46"/>
    </row>
    <row r="2228" spans="7:19" ht="24.95" customHeight="1">
      <c r="G2228" s="62"/>
      <c r="I2228" s="62"/>
      <c r="O2228" s="62"/>
      <c r="P2228" s="62"/>
      <c r="R2228" s="46"/>
      <c r="S2228" s="46"/>
    </row>
    <row r="2229" spans="7:19" ht="24.95" customHeight="1">
      <c r="G2229" s="62"/>
      <c r="I2229" s="62"/>
      <c r="O2229" s="62"/>
      <c r="P2229" s="62"/>
      <c r="R2229" s="46"/>
      <c r="S2229" s="46"/>
    </row>
    <row r="2230" spans="7:19" ht="24.95" customHeight="1">
      <c r="G2230" s="62"/>
      <c r="I2230" s="62"/>
      <c r="O2230" s="62"/>
      <c r="P2230" s="62"/>
      <c r="R2230" s="46"/>
      <c r="S2230" s="46"/>
    </row>
    <row r="2231" spans="7:19" ht="24.95" customHeight="1">
      <c r="G2231" s="62"/>
      <c r="I2231" s="62"/>
      <c r="O2231" s="62"/>
      <c r="P2231" s="62"/>
      <c r="R2231" s="46"/>
      <c r="S2231" s="46"/>
    </row>
    <row r="2232" spans="7:19" ht="24.95" customHeight="1">
      <c r="G2232" s="62"/>
      <c r="I2232" s="62"/>
      <c r="O2232" s="62"/>
      <c r="P2232" s="62"/>
      <c r="R2232" s="46"/>
      <c r="S2232" s="46"/>
    </row>
    <row r="2233" spans="7:19" ht="24.95" customHeight="1">
      <c r="G2233" s="62"/>
      <c r="I2233" s="62"/>
      <c r="O2233" s="62"/>
      <c r="P2233" s="62"/>
      <c r="R2233" s="46"/>
      <c r="S2233" s="46"/>
    </row>
    <row r="2234" spans="7:19" ht="24.95" customHeight="1">
      <c r="G2234" s="62"/>
      <c r="I2234" s="62"/>
      <c r="O2234" s="62"/>
      <c r="P2234" s="62"/>
      <c r="R2234" s="46"/>
      <c r="S2234" s="46"/>
    </row>
    <row r="2235" spans="7:19" ht="24.95" customHeight="1">
      <c r="G2235" s="62"/>
      <c r="I2235" s="62"/>
      <c r="O2235" s="62"/>
      <c r="P2235" s="62"/>
      <c r="R2235" s="46"/>
      <c r="S2235" s="46"/>
    </row>
    <row r="2236" spans="7:19" ht="24.95" customHeight="1">
      <c r="G2236" s="62"/>
      <c r="I2236" s="62"/>
      <c r="O2236" s="62"/>
      <c r="P2236" s="62"/>
      <c r="R2236" s="46"/>
      <c r="S2236" s="46"/>
    </row>
    <row r="2237" spans="7:19" ht="24.95" customHeight="1">
      <c r="G2237" s="62"/>
      <c r="I2237" s="62"/>
      <c r="O2237" s="62"/>
      <c r="P2237" s="62"/>
      <c r="R2237" s="46"/>
      <c r="S2237" s="46"/>
    </row>
    <row r="2238" spans="7:19" ht="24.95" customHeight="1">
      <c r="G2238" s="62"/>
      <c r="I2238" s="62"/>
      <c r="O2238" s="62"/>
      <c r="P2238" s="62"/>
      <c r="R2238" s="46"/>
      <c r="S2238" s="46"/>
    </row>
    <row r="2239" spans="7:19" ht="24.95" customHeight="1">
      <c r="G2239" s="62"/>
      <c r="I2239" s="62"/>
      <c r="O2239" s="62"/>
      <c r="P2239" s="62"/>
      <c r="R2239" s="46"/>
      <c r="S2239" s="46"/>
    </row>
    <row r="2240" spans="7:19" ht="24.95" customHeight="1">
      <c r="G2240" s="62"/>
      <c r="I2240" s="62"/>
      <c r="O2240" s="62"/>
      <c r="P2240" s="62"/>
      <c r="R2240" s="46"/>
      <c r="S2240" s="46"/>
    </row>
    <row r="2241" spans="7:19" ht="24.95" customHeight="1">
      <c r="G2241" s="62"/>
      <c r="I2241" s="62"/>
      <c r="O2241" s="62"/>
      <c r="P2241" s="62"/>
      <c r="R2241" s="46"/>
      <c r="S2241" s="46"/>
    </row>
    <row r="2242" spans="7:19" ht="24.95" customHeight="1">
      <c r="G2242" s="62"/>
      <c r="I2242" s="62"/>
      <c r="O2242" s="62"/>
      <c r="P2242" s="62"/>
      <c r="R2242" s="46"/>
      <c r="S2242" s="46"/>
    </row>
    <row r="2243" spans="7:19" ht="24.95" customHeight="1">
      <c r="G2243" s="62"/>
      <c r="I2243" s="62"/>
      <c r="O2243" s="62"/>
      <c r="P2243" s="62"/>
      <c r="R2243" s="46"/>
      <c r="S2243" s="46"/>
    </row>
    <row r="2244" spans="7:19" ht="24.95" customHeight="1">
      <c r="G2244" s="62"/>
      <c r="I2244" s="62"/>
      <c r="O2244" s="62"/>
      <c r="P2244" s="62"/>
      <c r="R2244" s="46"/>
      <c r="S2244" s="46"/>
    </row>
    <row r="2245" spans="7:19" ht="24.95" customHeight="1">
      <c r="G2245" s="62"/>
      <c r="I2245" s="62"/>
      <c r="O2245" s="62"/>
      <c r="P2245" s="62"/>
      <c r="R2245" s="46"/>
      <c r="S2245" s="46"/>
    </row>
    <row r="2246" spans="7:19" ht="24.95" customHeight="1">
      <c r="G2246" s="62"/>
      <c r="I2246" s="62"/>
      <c r="O2246" s="62"/>
      <c r="P2246" s="62"/>
      <c r="R2246" s="46"/>
      <c r="S2246" s="46"/>
    </row>
    <row r="2247" spans="7:19" ht="24.95" customHeight="1">
      <c r="G2247" s="62"/>
      <c r="I2247" s="62"/>
      <c r="O2247" s="62"/>
      <c r="P2247" s="62"/>
      <c r="R2247" s="46"/>
      <c r="S2247" s="46"/>
    </row>
    <row r="2248" spans="7:19" ht="24.95" customHeight="1">
      <c r="G2248" s="62"/>
      <c r="I2248" s="62"/>
      <c r="O2248" s="62"/>
      <c r="P2248" s="62"/>
      <c r="R2248" s="46"/>
      <c r="S2248" s="46"/>
    </row>
    <row r="2249" spans="7:19" ht="24.95" customHeight="1">
      <c r="G2249" s="62"/>
      <c r="I2249" s="62"/>
      <c r="O2249" s="62"/>
      <c r="P2249" s="62"/>
      <c r="R2249" s="46"/>
      <c r="S2249" s="46"/>
    </row>
    <row r="2250" spans="7:19" ht="24.95" customHeight="1">
      <c r="G2250" s="62"/>
      <c r="I2250" s="62"/>
      <c r="O2250" s="62"/>
      <c r="P2250" s="62"/>
      <c r="R2250" s="46"/>
      <c r="S2250" s="46"/>
    </row>
    <row r="2251" spans="7:19" ht="24.95" customHeight="1">
      <c r="G2251" s="62"/>
      <c r="I2251" s="62"/>
      <c r="O2251" s="62"/>
      <c r="P2251" s="62"/>
      <c r="R2251" s="46"/>
      <c r="S2251" s="46"/>
    </row>
    <row r="2252" spans="7:19" ht="24.95" customHeight="1">
      <c r="G2252" s="62"/>
      <c r="I2252" s="62"/>
      <c r="O2252" s="62"/>
      <c r="P2252" s="62"/>
      <c r="R2252" s="46"/>
      <c r="S2252" s="46"/>
    </row>
    <row r="2253" spans="7:19" ht="24.95" customHeight="1">
      <c r="G2253" s="62"/>
      <c r="I2253" s="62"/>
      <c r="O2253" s="62"/>
      <c r="P2253" s="62"/>
      <c r="R2253" s="46"/>
      <c r="S2253" s="46"/>
    </row>
    <row r="2254" spans="7:19" ht="24.95" customHeight="1">
      <c r="G2254" s="62"/>
      <c r="I2254" s="62"/>
      <c r="O2254" s="62"/>
      <c r="P2254" s="62"/>
      <c r="R2254" s="46"/>
      <c r="S2254" s="46"/>
    </row>
    <row r="2255" spans="7:19" ht="24.95" customHeight="1">
      <c r="G2255" s="62"/>
      <c r="I2255" s="62"/>
      <c r="O2255" s="62"/>
      <c r="P2255" s="62"/>
      <c r="R2255" s="46"/>
      <c r="S2255" s="46"/>
    </row>
    <row r="2256" spans="7:19" ht="24.95" customHeight="1">
      <c r="G2256" s="62"/>
      <c r="I2256" s="62"/>
      <c r="O2256" s="62"/>
      <c r="P2256" s="62"/>
      <c r="R2256" s="46"/>
      <c r="S2256" s="46"/>
    </row>
    <row r="2257" spans="7:19" ht="24.95" customHeight="1">
      <c r="G2257" s="62"/>
      <c r="I2257" s="62"/>
      <c r="O2257" s="62"/>
      <c r="P2257" s="62"/>
      <c r="R2257" s="46"/>
      <c r="S2257" s="46"/>
    </row>
    <row r="2258" spans="7:19" ht="24.95" customHeight="1">
      <c r="G2258" s="62"/>
      <c r="I2258" s="62"/>
      <c r="O2258" s="62"/>
      <c r="P2258" s="62"/>
      <c r="R2258" s="46"/>
      <c r="S2258" s="46"/>
    </row>
    <row r="2259" spans="7:19" ht="24.95" customHeight="1">
      <c r="G2259" s="62"/>
      <c r="I2259" s="62"/>
      <c r="O2259" s="62"/>
      <c r="P2259" s="62"/>
      <c r="R2259" s="46"/>
      <c r="S2259" s="46"/>
    </row>
    <row r="2260" spans="7:19" ht="24.95" customHeight="1">
      <c r="G2260" s="62"/>
      <c r="I2260" s="62"/>
      <c r="O2260" s="62"/>
      <c r="P2260" s="62"/>
      <c r="R2260" s="46"/>
      <c r="S2260" s="46"/>
    </row>
    <row r="2261" spans="7:19" ht="24.95" customHeight="1">
      <c r="G2261" s="62"/>
      <c r="I2261" s="62"/>
      <c r="O2261" s="62"/>
      <c r="P2261" s="62"/>
      <c r="R2261" s="46"/>
      <c r="S2261" s="46"/>
    </row>
    <row r="2262" spans="7:19" ht="24.95" customHeight="1">
      <c r="G2262" s="62"/>
      <c r="I2262" s="62"/>
      <c r="O2262" s="62"/>
      <c r="P2262" s="62"/>
      <c r="R2262" s="46"/>
      <c r="S2262" s="46"/>
    </row>
    <row r="2263" spans="7:19" ht="24.95" customHeight="1">
      <c r="G2263" s="62"/>
      <c r="I2263" s="62"/>
      <c r="O2263" s="62"/>
      <c r="P2263" s="62"/>
      <c r="R2263" s="46"/>
      <c r="S2263" s="46"/>
    </row>
    <row r="2264" spans="7:19" ht="24.95" customHeight="1">
      <c r="G2264" s="62"/>
      <c r="I2264" s="62"/>
      <c r="O2264" s="62"/>
      <c r="P2264" s="62"/>
      <c r="R2264" s="46"/>
      <c r="S2264" s="46"/>
    </row>
    <row r="2265" spans="7:19" ht="24.95" customHeight="1">
      <c r="G2265" s="62"/>
      <c r="I2265" s="62"/>
      <c r="O2265" s="62"/>
      <c r="P2265" s="62"/>
      <c r="R2265" s="46"/>
      <c r="S2265" s="46"/>
    </row>
    <row r="2266" spans="7:19" ht="24.95" customHeight="1">
      <c r="G2266" s="62"/>
      <c r="I2266" s="62"/>
      <c r="O2266" s="62"/>
      <c r="P2266" s="62"/>
      <c r="R2266" s="46"/>
      <c r="S2266" s="46"/>
    </row>
    <row r="2267" spans="7:19" ht="24.95" customHeight="1">
      <c r="G2267" s="62"/>
      <c r="I2267" s="62"/>
      <c r="O2267" s="62"/>
      <c r="P2267" s="62"/>
      <c r="R2267" s="46"/>
      <c r="S2267" s="46"/>
    </row>
    <row r="2268" spans="7:19" ht="24.95" customHeight="1">
      <c r="G2268" s="62"/>
      <c r="I2268" s="62"/>
      <c r="O2268" s="62"/>
      <c r="P2268" s="62"/>
      <c r="R2268" s="46"/>
      <c r="S2268" s="46"/>
    </row>
    <row r="2269" spans="7:19" ht="24.95" customHeight="1">
      <c r="G2269" s="62"/>
      <c r="I2269" s="62"/>
      <c r="O2269" s="62"/>
      <c r="P2269" s="62"/>
      <c r="R2269" s="46"/>
      <c r="S2269" s="46"/>
    </row>
    <row r="2270" spans="7:19" ht="24.95" customHeight="1">
      <c r="G2270" s="62"/>
      <c r="I2270" s="62"/>
      <c r="O2270" s="62"/>
      <c r="P2270" s="62"/>
      <c r="R2270" s="46"/>
      <c r="S2270" s="46"/>
    </row>
    <row r="2271" spans="7:19" ht="24.95" customHeight="1">
      <c r="G2271" s="62"/>
      <c r="I2271" s="62"/>
      <c r="O2271" s="62"/>
      <c r="P2271" s="62"/>
      <c r="R2271" s="46"/>
      <c r="S2271" s="46"/>
    </row>
    <row r="2272" spans="7:19" ht="24.95" customHeight="1">
      <c r="G2272" s="62"/>
      <c r="I2272" s="62"/>
      <c r="O2272" s="62"/>
      <c r="P2272" s="62"/>
      <c r="R2272" s="46"/>
      <c r="S2272" s="46"/>
    </row>
    <row r="2273" spans="7:19" ht="24.95" customHeight="1">
      <c r="G2273" s="62"/>
      <c r="I2273" s="62"/>
      <c r="O2273" s="62"/>
      <c r="P2273" s="62"/>
      <c r="R2273" s="46"/>
      <c r="S2273" s="46"/>
    </row>
    <row r="2274" spans="7:19" ht="24.95" customHeight="1">
      <c r="G2274" s="62"/>
      <c r="I2274" s="62"/>
      <c r="O2274" s="62"/>
      <c r="P2274" s="62"/>
      <c r="R2274" s="46"/>
      <c r="S2274" s="46"/>
    </row>
    <row r="2275" spans="7:19" ht="24.95" customHeight="1">
      <c r="G2275" s="62"/>
      <c r="I2275" s="62"/>
      <c r="O2275" s="62"/>
      <c r="P2275" s="62"/>
      <c r="R2275" s="46"/>
      <c r="S2275" s="46"/>
    </row>
    <row r="2276" spans="7:19" ht="24.95" customHeight="1">
      <c r="G2276" s="62"/>
      <c r="I2276" s="62"/>
      <c r="O2276" s="62"/>
      <c r="P2276" s="62"/>
      <c r="R2276" s="46"/>
      <c r="S2276" s="46"/>
    </row>
    <row r="2277" spans="7:19" ht="24.95" customHeight="1">
      <c r="G2277" s="62"/>
      <c r="I2277" s="62"/>
      <c r="O2277" s="62"/>
      <c r="P2277" s="62"/>
      <c r="R2277" s="46"/>
      <c r="S2277" s="46"/>
    </row>
    <row r="2278" spans="7:19" ht="24.95" customHeight="1">
      <c r="G2278" s="62"/>
      <c r="I2278" s="62"/>
      <c r="O2278" s="62"/>
      <c r="P2278" s="62"/>
      <c r="R2278" s="46"/>
      <c r="S2278" s="46"/>
    </row>
    <row r="2279" spans="7:19" ht="24.95" customHeight="1">
      <c r="G2279" s="62"/>
      <c r="I2279" s="62"/>
      <c r="O2279" s="62"/>
      <c r="P2279" s="62"/>
      <c r="R2279" s="46"/>
      <c r="S2279" s="46"/>
    </row>
    <row r="2280" spans="7:19" ht="24.95" customHeight="1">
      <c r="G2280" s="62"/>
      <c r="I2280" s="62"/>
      <c r="O2280" s="62"/>
      <c r="P2280" s="62"/>
      <c r="R2280" s="46"/>
      <c r="S2280" s="46"/>
    </row>
    <row r="2281" spans="7:19" ht="24.95" customHeight="1">
      <c r="G2281" s="62"/>
      <c r="I2281" s="62"/>
      <c r="O2281" s="62"/>
      <c r="P2281" s="62"/>
      <c r="R2281" s="46"/>
      <c r="S2281" s="46"/>
    </row>
    <row r="2282" spans="7:19" ht="24.95" customHeight="1">
      <c r="G2282" s="62"/>
      <c r="I2282" s="62"/>
      <c r="O2282" s="62"/>
      <c r="P2282" s="62"/>
      <c r="R2282" s="46"/>
      <c r="S2282" s="46"/>
    </row>
    <row r="2283" spans="7:19" ht="24.95" customHeight="1">
      <c r="G2283" s="62"/>
      <c r="I2283" s="62"/>
      <c r="O2283" s="62"/>
      <c r="P2283" s="62"/>
      <c r="R2283" s="46"/>
      <c r="S2283" s="46"/>
    </row>
    <row r="2284" spans="7:19" ht="24.95" customHeight="1">
      <c r="G2284" s="62"/>
      <c r="I2284" s="62"/>
      <c r="O2284" s="62"/>
      <c r="P2284" s="62"/>
      <c r="R2284" s="46"/>
      <c r="S2284" s="46"/>
    </row>
    <row r="2285" spans="7:19" ht="24.95" customHeight="1">
      <c r="G2285" s="62"/>
      <c r="I2285" s="62"/>
      <c r="O2285" s="62"/>
      <c r="P2285" s="62"/>
      <c r="R2285" s="46"/>
      <c r="S2285" s="46"/>
    </row>
    <row r="2286" spans="7:19" ht="24.95" customHeight="1">
      <c r="G2286" s="62"/>
      <c r="I2286" s="62"/>
      <c r="O2286" s="62"/>
      <c r="P2286" s="62"/>
      <c r="R2286" s="46"/>
      <c r="S2286" s="46"/>
    </row>
    <row r="2287" spans="7:19" ht="24.95" customHeight="1">
      <c r="G2287" s="62"/>
      <c r="I2287" s="62"/>
      <c r="O2287" s="62"/>
      <c r="P2287" s="62"/>
      <c r="R2287" s="46"/>
      <c r="S2287" s="46"/>
    </row>
    <row r="2288" spans="7:19" ht="24.95" customHeight="1">
      <c r="G2288" s="62"/>
      <c r="I2288" s="62"/>
      <c r="O2288" s="62"/>
      <c r="P2288" s="62"/>
      <c r="R2288" s="46"/>
      <c r="S2288" s="46"/>
    </row>
    <row r="2289" spans="7:19" ht="24.95" customHeight="1">
      <c r="G2289" s="62"/>
      <c r="I2289" s="62"/>
      <c r="O2289" s="62"/>
      <c r="P2289" s="62"/>
      <c r="R2289" s="46"/>
      <c r="S2289" s="46"/>
    </row>
    <row r="2290" spans="7:19" ht="24.95" customHeight="1">
      <c r="G2290" s="62"/>
      <c r="I2290" s="62"/>
      <c r="O2290" s="62"/>
      <c r="P2290" s="62"/>
      <c r="R2290" s="46"/>
      <c r="S2290" s="46"/>
    </row>
    <row r="2291" spans="7:19" ht="24.95" customHeight="1">
      <c r="G2291" s="62"/>
      <c r="I2291" s="62"/>
      <c r="O2291" s="62"/>
      <c r="P2291" s="62"/>
      <c r="R2291" s="46"/>
      <c r="S2291" s="46"/>
    </row>
    <row r="2292" spans="7:19" ht="24.95" customHeight="1">
      <c r="G2292" s="62"/>
      <c r="I2292" s="62"/>
      <c r="O2292" s="62"/>
      <c r="P2292" s="62"/>
      <c r="R2292" s="46"/>
      <c r="S2292" s="46"/>
    </row>
    <row r="2293" spans="7:19" ht="24.95" customHeight="1">
      <c r="G2293" s="62"/>
      <c r="I2293" s="62"/>
      <c r="O2293" s="62"/>
      <c r="P2293" s="62"/>
      <c r="R2293" s="46"/>
      <c r="S2293" s="46"/>
    </row>
    <row r="2294" spans="7:19" ht="24.95" customHeight="1">
      <c r="G2294" s="62"/>
      <c r="I2294" s="62"/>
      <c r="O2294" s="62"/>
      <c r="P2294" s="62"/>
      <c r="R2294" s="46"/>
      <c r="S2294" s="46"/>
    </row>
    <row r="2295" spans="7:19" ht="24.95" customHeight="1">
      <c r="G2295" s="62"/>
      <c r="I2295" s="62"/>
      <c r="O2295" s="62"/>
      <c r="P2295" s="62"/>
      <c r="R2295" s="46"/>
      <c r="S2295" s="46"/>
    </row>
    <row r="2296" spans="7:19" ht="24.95" customHeight="1">
      <c r="G2296" s="62"/>
      <c r="I2296" s="62"/>
      <c r="O2296" s="62"/>
      <c r="P2296" s="62"/>
      <c r="R2296" s="46"/>
      <c r="S2296" s="46"/>
    </row>
    <row r="2297" spans="7:19" ht="24.95" customHeight="1">
      <c r="G2297" s="62"/>
      <c r="I2297" s="62"/>
      <c r="O2297" s="62"/>
      <c r="P2297" s="62"/>
      <c r="R2297" s="46"/>
      <c r="S2297" s="46"/>
    </row>
    <row r="2298" spans="7:19" ht="24.95" customHeight="1">
      <c r="G2298" s="62"/>
      <c r="I2298" s="62"/>
      <c r="O2298" s="62"/>
      <c r="P2298" s="62"/>
      <c r="R2298" s="46"/>
      <c r="S2298" s="46"/>
    </row>
    <row r="2299" spans="7:19" ht="24.95" customHeight="1">
      <c r="G2299" s="62"/>
      <c r="I2299" s="62"/>
      <c r="O2299" s="62"/>
      <c r="P2299" s="62"/>
      <c r="R2299" s="46"/>
      <c r="S2299" s="46"/>
    </row>
    <row r="2300" spans="7:19" ht="24.95" customHeight="1">
      <c r="G2300" s="62"/>
      <c r="I2300" s="62"/>
      <c r="O2300" s="62"/>
      <c r="P2300" s="62"/>
      <c r="R2300" s="46"/>
      <c r="S2300" s="46"/>
    </row>
    <row r="2301" spans="7:19" ht="24.95" customHeight="1">
      <c r="G2301" s="62"/>
      <c r="I2301" s="62"/>
      <c r="O2301" s="62"/>
      <c r="P2301" s="62"/>
      <c r="R2301" s="46"/>
      <c r="S2301" s="46"/>
    </row>
    <row r="2302" spans="7:19" ht="24.95" customHeight="1">
      <c r="G2302" s="62"/>
      <c r="I2302" s="62"/>
      <c r="O2302" s="62"/>
      <c r="P2302" s="62"/>
      <c r="R2302" s="46"/>
      <c r="S2302" s="46"/>
    </row>
    <row r="2303" spans="7:19" ht="24.95" customHeight="1">
      <c r="G2303" s="62"/>
      <c r="I2303" s="62"/>
      <c r="O2303" s="62"/>
      <c r="P2303" s="62"/>
      <c r="R2303" s="46"/>
      <c r="S2303" s="46"/>
    </row>
    <row r="2304" spans="7:19" ht="24.95" customHeight="1">
      <c r="G2304" s="62"/>
      <c r="I2304" s="62"/>
      <c r="O2304" s="62"/>
      <c r="P2304" s="62"/>
      <c r="R2304" s="46"/>
      <c r="S2304" s="46"/>
    </row>
    <row r="2305" spans="7:19" ht="24.95" customHeight="1">
      <c r="G2305" s="62"/>
      <c r="I2305" s="62"/>
      <c r="O2305" s="62"/>
      <c r="P2305" s="62"/>
      <c r="R2305" s="46"/>
      <c r="S2305" s="46"/>
    </row>
    <row r="2306" spans="7:19" ht="24.95" customHeight="1">
      <c r="G2306" s="62"/>
      <c r="I2306" s="62"/>
      <c r="O2306" s="62"/>
      <c r="P2306" s="62"/>
      <c r="R2306" s="46"/>
      <c r="S2306" s="46"/>
    </row>
    <row r="2307" spans="7:19" ht="24.95" customHeight="1">
      <c r="G2307" s="62"/>
      <c r="I2307" s="62"/>
      <c r="O2307" s="62"/>
      <c r="P2307" s="62"/>
      <c r="R2307" s="46"/>
      <c r="S2307" s="46"/>
    </row>
    <row r="2308" spans="7:19" ht="24.95" customHeight="1">
      <c r="G2308" s="62"/>
      <c r="I2308" s="62"/>
      <c r="O2308" s="62"/>
      <c r="P2308" s="62"/>
      <c r="R2308" s="46"/>
      <c r="S2308" s="46"/>
    </row>
    <row r="2309" spans="7:19" ht="24.95" customHeight="1">
      <c r="G2309" s="62"/>
      <c r="I2309" s="62"/>
      <c r="O2309" s="62"/>
      <c r="P2309" s="62"/>
      <c r="R2309" s="46"/>
      <c r="S2309" s="46"/>
    </row>
    <row r="2310" spans="7:19" ht="24.95" customHeight="1">
      <c r="G2310" s="62"/>
      <c r="I2310" s="62"/>
      <c r="O2310" s="62"/>
      <c r="P2310" s="62"/>
      <c r="R2310" s="46"/>
      <c r="S2310" s="46"/>
    </row>
    <row r="2311" spans="7:19" ht="24.95" customHeight="1">
      <c r="G2311" s="62"/>
      <c r="I2311" s="62"/>
      <c r="O2311" s="62"/>
      <c r="P2311" s="62"/>
      <c r="R2311" s="46"/>
      <c r="S2311" s="46"/>
    </row>
    <row r="2312" spans="7:19" ht="24.95" customHeight="1">
      <c r="G2312" s="62"/>
      <c r="I2312" s="62"/>
      <c r="O2312" s="62"/>
      <c r="P2312" s="62"/>
      <c r="R2312" s="46"/>
      <c r="S2312" s="46"/>
    </row>
    <row r="2313" spans="7:19" ht="24.95" customHeight="1">
      <c r="G2313" s="62"/>
      <c r="I2313" s="62"/>
      <c r="O2313" s="62"/>
      <c r="P2313" s="62"/>
      <c r="R2313" s="46"/>
      <c r="S2313" s="46"/>
    </row>
    <row r="2314" spans="7:19" ht="24.95" customHeight="1">
      <c r="G2314" s="62"/>
      <c r="I2314" s="62"/>
      <c r="O2314" s="62"/>
      <c r="P2314" s="62"/>
      <c r="R2314" s="46"/>
      <c r="S2314" s="46"/>
    </row>
    <row r="2315" spans="7:19" ht="24.95" customHeight="1">
      <c r="G2315" s="62"/>
      <c r="I2315" s="62"/>
      <c r="O2315" s="62"/>
      <c r="P2315" s="62"/>
      <c r="R2315" s="46"/>
      <c r="S2315" s="46"/>
    </row>
    <row r="2316" spans="7:19" ht="24.95" customHeight="1">
      <c r="G2316" s="62"/>
      <c r="I2316" s="62"/>
      <c r="O2316" s="62"/>
      <c r="P2316" s="62"/>
      <c r="R2316" s="46"/>
      <c r="S2316" s="46"/>
    </row>
    <row r="2317" spans="7:19" ht="24.95" customHeight="1">
      <c r="G2317" s="62"/>
      <c r="I2317" s="62"/>
      <c r="O2317" s="62"/>
      <c r="P2317" s="62"/>
      <c r="R2317" s="46"/>
      <c r="S2317" s="46"/>
    </row>
    <row r="2318" spans="7:19" ht="24.95" customHeight="1">
      <c r="G2318" s="62"/>
      <c r="I2318" s="62"/>
      <c r="O2318" s="62"/>
      <c r="P2318" s="62"/>
      <c r="R2318" s="46"/>
      <c r="S2318" s="46"/>
    </row>
    <row r="2319" spans="7:19" ht="24.95" customHeight="1">
      <c r="G2319" s="62"/>
      <c r="I2319" s="62"/>
      <c r="O2319" s="62"/>
      <c r="P2319" s="62"/>
      <c r="R2319" s="46"/>
      <c r="S2319" s="46"/>
    </row>
    <row r="2320" spans="7:19" ht="24.95" customHeight="1">
      <c r="G2320" s="62"/>
      <c r="I2320" s="62"/>
      <c r="O2320" s="62"/>
      <c r="P2320" s="62"/>
      <c r="R2320" s="46"/>
      <c r="S2320" s="46"/>
    </row>
    <row r="2321" spans="7:19" ht="24.95" customHeight="1">
      <c r="G2321" s="62"/>
      <c r="I2321" s="62"/>
      <c r="O2321" s="62"/>
      <c r="P2321" s="62"/>
      <c r="R2321" s="46"/>
      <c r="S2321" s="46"/>
    </row>
    <row r="2322" spans="7:19" ht="24.95" customHeight="1">
      <c r="G2322" s="62"/>
      <c r="I2322" s="62"/>
      <c r="O2322" s="62"/>
      <c r="P2322" s="62"/>
      <c r="R2322" s="46"/>
      <c r="S2322" s="46"/>
    </row>
    <row r="2323" spans="7:19" ht="24.95" customHeight="1">
      <c r="G2323" s="62"/>
      <c r="I2323" s="62"/>
      <c r="O2323" s="62"/>
      <c r="P2323" s="62"/>
      <c r="R2323" s="46"/>
      <c r="S2323" s="46"/>
    </row>
    <row r="2324" spans="7:19" ht="24.95" customHeight="1">
      <c r="G2324" s="62"/>
      <c r="I2324" s="62"/>
      <c r="O2324" s="62"/>
      <c r="P2324" s="62"/>
      <c r="R2324" s="46"/>
      <c r="S2324" s="46"/>
    </row>
    <row r="2325" spans="7:19" ht="24.95" customHeight="1">
      <c r="G2325" s="62"/>
      <c r="I2325" s="62"/>
      <c r="O2325" s="62"/>
      <c r="P2325" s="62"/>
      <c r="R2325" s="46"/>
      <c r="S2325" s="46"/>
    </row>
    <row r="2326" spans="7:19" ht="24.95" customHeight="1">
      <c r="G2326" s="62"/>
      <c r="I2326" s="62"/>
      <c r="O2326" s="62"/>
      <c r="P2326" s="62"/>
      <c r="R2326" s="46"/>
      <c r="S2326" s="46"/>
    </row>
    <row r="2327" spans="7:19" ht="24.95" customHeight="1">
      <c r="G2327" s="62"/>
      <c r="I2327" s="62"/>
      <c r="O2327" s="62"/>
      <c r="P2327" s="62"/>
      <c r="R2327" s="46"/>
      <c r="S2327" s="46"/>
    </row>
    <row r="2328" spans="7:19" ht="24.95" customHeight="1">
      <c r="G2328" s="62"/>
      <c r="I2328" s="62"/>
      <c r="O2328" s="62"/>
      <c r="P2328" s="62"/>
      <c r="R2328" s="46"/>
      <c r="S2328" s="46"/>
    </row>
    <row r="2329" spans="7:19" ht="24.95" customHeight="1">
      <c r="G2329" s="62"/>
      <c r="I2329" s="62"/>
      <c r="O2329" s="62"/>
      <c r="P2329" s="62"/>
      <c r="R2329" s="46"/>
      <c r="S2329" s="46"/>
    </row>
    <row r="2330" spans="7:19" ht="24.95" customHeight="1">
      <c r="G2330" s="62"/>
      <c r="I2330" s="62"/>
      <c r="O2330" s="62"/>
      <c r="P2330" s="62"/>
      <c r="R2330" s="46"/>
      <c r="S2330" s="46"/>
    </row>
    <row r="2331" spans="7:19" ht="24.95" customHeight="1">
      <c r="G2331" s="62"/>
      <c r="I2331" s="62"/>
      <c r="O2331" s="62"/>
      <c r="P2331" s="62"/>
      <c r="R2331" s="46"/>
      <c r="S2331" s="46"/>
    </row>
    <row r="2332" spans="7:19" ht="24.95" customHeight="1">
      <c r="G2332" s="62"/>
      <c r="I2332" s="62"/>
      <c r="O2332" s="62"/>
      <c r="P2332" s="62"/>
      <c r="R2332" s="46"/>
      <c r="S2332" s="46"/>
    </row>
    <row r="2333" spans="7:19" ht="24.95" customHeight="1">
      <c r="G2333" s="62"/>
      <c r="I2333" s="62"/>
      <c r="O2333" s="62"/>
      <c r="P2333" s="62"/>
      <c r="R2333" s="46"/>
      <c r="S2333" s="46"/>
    </row>
    <row r="2334" spans="7:19" ht="24.95" customHeight="1">
      <c r="G2334" s="62"/>
      <c r="I2334" s="62"/>
      <c r="O2334" s="62"/>
      <c r="P2334" s="62"/>
      <c r="R2334" s="46"/>
      <c r="S2334" s="46"/>
    </row>
    <row r="2335" spans="7:19" ht="24.95" customHeight="1">
      <c r="G2335" s="62"/>
      <c r="I2335" s="62"/>
      <c r="O2335" s="62"/>
      <c r="P2335" s="62"/>
      <c r="R2335" s="46"/>
      <c r="S2335" s="46"/>
    </row>
    <row r="2336" spans="7:19" ht="24.95" customHeight="1">
      <c r="G2336" s="62"/>
      <c r="I2336" s="62"/>
      <c r="O2336" s="62"/>
      <c r="P2336" s="62"/>
      <c r="R2336" s="46"/>
      <c r="S2336" s="46"/>
    </row>
    <row r="2337" spans="7:19" ht="24.95" customHeight="1">
      <c r="G2337" s="62"/>
      <c r="I2337" s="62"/>
      <c r="O2337" s="62"/>
      <c r="P2337" s="62"/>
      <c r="R2337" s="46"/>
      <c r="S2337" s="46"/>
    </row>
    <row r="2338" spans="7:19" ht="24.95" customHeight="1">
      <c r="G2338" s="62"/>
      <c r="I2338" s="62"/>
      <c r="O2338" s="62"/>
      <c r="P2338" s="62"/>
      <c r="R2338" s="46"/>
      <c r="S2338" s="46"/>
    </row>
    <row r="2339" spans="7:19" ht="24.95" customHeight="1">
      <c r="G2339" s="62"/>
      <c r="I2339" s="62"/>
      <c r="O2339" s="62"/>
      <c r="P2339" s="62"/>
      <c r="R2339" s="46"/>
      <c r="S2339" s="46"/>
    </row>
    <row r="2340" spans="7:19" ht="24.95" customHeight="1">
      <c r="G2340" s="62"/>
      <c r="I2340" s="62"/>
      <c r="O2340" s="62"/>
      <c r="P2340" s="62"/>
      <c r="R2340" s="46"/>
      <c r="S2340" s="46"/>
    </row>
    <row r="2341" spans="7:19" ht="24.95" customHeight="1">
      <c r="G2341" s="62"/>
      <c r="I2341" s="62"/>
      <c r="O2341" s="62"/>
      <c r="P2341" s="62"/>
      <c r="R2341" s="46"/>
      <c r="S2341" s="46"/>
    </row>
    <row r="2342" spans="7:19" ht="24.95" customHeight="1">
      <c r="G2342" s="62"/>
      <c r="I2342" s="62"/>
      <c r="O2342" s="62"/>
      <c r="P2342" s="62"/>
      <c r="R2342" s="46"/>
      <c r="S2342" s="46"/>
    </row>
    <row r="2343" spans="7:19" ht="24.95" customHeight="1">
      <c r="G2343" s="62"/>
      <c r="I2343" s="62"/>
      <c r="O2343" s="62"/>
      <c r="P2343" s="62"/>
      <c r="R2343" s="46"/>
      <c r="S2343" s="46"/>
    </row>
    <row r="2344" spans="7:19" ht="24.95" customHeight="1">
      <c r="G2344" s="62"/>
      <c r="I2344" s="62"/>
      <c r="O2344" s="62"/>
      <c r="P2344" s="62"/>
      <c r="R2344" s="46"/>
      <c r="S2344" s="46"/>
    </row>
    <row r="2345" spans="7:19" ht="24.95" customHeight="1">
      <c r="G2345" s="62"/>
      <c r="I2345" s="62"/>
      <c r="O2345" s="62"/>
      <c r="P2345" s="62"/>
      <c r="R2345" s="46"/>
      <c r="S2345" s="46"/>
    </row>
    <row r="2346" spans="7:19" ht="24.95" customHeight="1">
      <c r="G2346" s="62"/>
      <c r="I2346" s="62"/>
      <c r="O2346" s="62"/>
      <c r="P2346" s="62"/>
      <c r="R2346" s="46"/>
      <c r="S2346" s="46"/>
    </row>
    <row r="2347" spans="7:19" ht="24.95" customHeight="1">
      <c r="G2347" s="62"/>
      <c r="I2347" s="62"/>
      <c r="O2347" s="62"/>
      <c r="P2347" s="62"/>
      <c r="R2347" s="46"/>
      <c r="S2347" s="46"/>
    </row>
    <row r="2348" spans="7:19" ht="24.95" customHeight="1">
      <c r="G2348" s="62"/>
      <c r="I2348" s="62"/>
      <c r="O2348" s="62"/>
      <c r="P2348" s="62"/>
      <c r="R2348" s="46"/>
      <c r="S2348" s="46"/>
    </row>
    <row r="2349" spans="7:19" ht="24.95" customHeight="1">
      <c r="G2349" s="62"/>
      <c r="I2349" s="62"/>
      <c r="O2349" s="62"/>
      <c r="P2349" s="62"/>
      <c r="R2349" s="46"/>
      <c r="S2349" s="46"/>
    </row>
    <row r="2350" spans="7:19" ht="24.95" customHeight="1">
      <c r="G2350" s="62"/>
      <c r="I2350" s="62"/>
      <c r="O2350" s="62"/>
      <c r="P2350" s="62"/>
      <c r="R2350" s="46"/>
      <c r="S2350" s="46"/>
    </row>
    <row r="2351" spans="7:19" ht="24.95" customHeight="1">
      <c r="G2351" s="62"/>
      <c r="I2351" s="62"/>
      <c r="O2351" s="62"/>
      <c r="P2351" s="62"/>
      <c r="R2351" s="46"/>
      <c r="S2351" s="46"/>
    </row>
    <row r="2352" spans="7:19" ht="24.95" customHeight="1">
      <c r="G2352" s="62"/>
      <c r="I2352" s="62"/>
      <c r="O2352" s="62"/>
      <c r="P2352" s="62"/>
      <c r="R2352" s="46"/>
      <c r="S2352" s="46"/>
    </row>
    <row r="2353" spans="7:19" ht="24.95" customHeight="1">
      <c r="G2353" s="62"/>
      <c r="I2353" s="62"/>
      <c r="O2353" s="62"/>
      <c r="P2353" s="62"/>
      <c r="R2353" s="46"/>
      <c r="S2353" s="46"/>
    </row>
    <row r="2354" spans="7:19" ht="24.95" customHeight="1">
      <c r="G2354" s="62"/>
      <c r="I2354" s="62"/>
      <c r="O2354" s="62"/>
      <c r="P2354" s="62"/>
      <c r="R2354" s="46"/>
      <c r="S2354" s="46"/>
    </row>
    <row r="2355" spans="7:19" ht="24.95" customHeight="1">
      <c r="G2355" s="62"/>
      <c r="I2355" s="62"/>
      <c r="O2355" s="62"/>
      <c r="P2355" s="62"/>
      <c r="R2355" s="46"/>
      <c r="S2355" s="46"/>
    </row>
    <row r="2356" spans="7:19" ht="24.95" customHeight="1">
      <c r="G2356" s="62"/>
      <c r="I2356" s="62"/>
      <c r="O2356" s="62"/>
      <c r="P2356" s="62"/>
      <c r="R2356" s="46"/>
      <c r="S2356" s="46"/>
    </row>
    <row r="2357" spans="7:19" ht="24.95" customHeight="1">
      <c r="G2357" s="62"/>
      <c r="I2357" s="62"/>
      <c r="O2357" s="62"/>
      <c r="P2357" s="62"/>
      <c r="R2357" s="46"/>
      <c r="S2357" s="46"/>
    </row>
    <row r="2358" spans="7:19" ht="24.95" customHeight="1">
      <c r="G2358" s="62"/>
      <c r="I2358" s="62"/>
      <c r="O2358" s="62"/>
      <c r="P2358" s="62"/>
      <c r="R2358" s="46"/>
      <c r="S2358" s="46"/>
    </row>
    <row r="2359" spans="7:19" ht="24.95" customHeight="1">
      <c r="G2359" s="62"/>
      <c r="I2359" s="62"/>
      <c r="O2359" s="62"/>
      <c r="P2359" s="62"/>
      <c r="R2359" s="46"/>
      <c r="S2359" s="46"/>
    </row>
    <row r="2360" spans="7:19" ht="24.95" customHeight="1">
      <c r="G2360" s="62"/>
      <c r="I2360" s="62"/>
      <c r="O2360" s="62"/>
      <c r="P2360" s="62"/>
      <c r="R2360" s="46"/>
      <c r="S2360" s="46"/>
    </row>
    <row r="2361" spans="7:19" ht="24.95" customHeight="1">
      <c r="G2361" s="62"/>
      <c r="I2361" s="62"/>
      <c r="O2361" s="62"/>
      <c r="P2361" s="62"/>
      <c r="R2361" s="46"/>
      <c r="S2361" s="46"/>
    </row>
    <row r="2362" spans="7:19" ht="24.95" customHeight="1">
      <c r="G2362" s="62"/>
      <c r="I2362" s="62"/>
      <c r="O2362" s="62"/>
      <c r="P2362" s="62"/>
      <c r="R2362" s="46"/>
      <c r="S2362" s="46"/>
    </row>
    <row r="2363" spans="7:19" ht="24.95" customHeight="1">
      <c r="G2363" s="62"/>
      <c r="I2363" s="62"/>
      <c r="O2363" s="62"/>
      <c r="P2363" s="62"/>
      <c r="R2363" s="46"/>
      <c r="S2363" s="46"/>
    </row>
    <row r="2364" spans="7:19" ht="24.95" customHeight="1">
      <c r="G2364" s="62"/>
      <c r="I2364" s="62"/>
      <c r="O2364" s="62"/>
      <c r="P2364" s="62"/>
      <c r="R2364" s="46"/>
      <c r="S2364" s="46"/>
    </row>
    <row r="2365" spans="7:19" ht="24.95" customHeight="1">
      <c r="G2365" s="62"/>
      <c r="I2365" s="62"/>
      <c r="O2365" s="62"/>
      <c r="P2365" s="62"/>
      <c r="R2365" s="46"/>
      <c r="S2365" s="46"/>
    </row>
    <row r="2366" spans="7:19" ht="24.95" customHeight="1">
      <c r="G2366" s="62"/>
      <c r="I2366" s="62"/>
      <c r="O2366" s="62"/>
      <c r="P2366" s="62"/>
      <c r="R2366" s="46"/>
      <c r="S2366" s="46"/>
    </row>
    <row r="2367" spans="7:19" ht="24.95" customHeight="1">
      <c r="G2367" s="62"/>
      <c r="I2367" s="62"/>
      <c r="O2367" s="62"/>
      <c r="P2367" s="62"/>
      <c r="R2367" s="46"/>
      <c r="S2367" s="46"/>
    </row>
    <row r="2368" spans="7:19" ht="24.95" customHeight="1">
      <c r="G2368" s="62"/>
      <c r="I2368" s="62"/>
      <c r="O2368" s="62"/>
      <c r="P2368" s="62"/>
      <c r="R2368" s="46"/>
      <c r="S2368" s="46"/>
    </row>
    <row r="2369" spans="7:19" ht="24.95" customHeight="1">
      <c r="G2369" s="62"/>
      <c r="I2369" s="62"/>
      <c r="O2369" s="62"/>
      <c r="P2369" s="62"/>
      <c r="R2369" s="46"/>
      <c r="S2369" s="46"/>
    </row>
    <row r="2370" spans="7:19" ht="24.95" customHeight="1">
      <c r="G2370" s="62"/>
      <c r="I2370" s="62"/>
      <c r="O2370" s="62"/>
      <c r="P2370" s="62"/>
      <c r="R2370" s="46"/>
      <c r="S2370" s="46"/>
    </row>
    <row r="2371" spans="7:19" ht="24.95" customHeight="1">
      <c r="G2371" s="62"/>
      <c r="I2371" s="62"/>
      <c r="O2371" s="62"/>
      <c r="P2371" s="62"/>
      <c r="R2371" s="46"/>
      <c r="S2371" s="46"/>
    </row>
    <row r="2372" spans="7:19" ht="24.95" customHeight="1">
      <c r="G2372" s="62"/>
      <c r="I2372" s="62"/>
      <c r="O2372" s="62"/>
      <c r="P2372" s="62"/>
      <c r="R2372" s="46"/>
      <c r="S2372" s="46"/>
    </row>
    <row r="2373" spans="7:19" ht="24.95" customHeight="1">
      <c r="G2373" s="62"/>
      <c r="I2373" s="62"/>
      <c r="O2373" s="62"/>
      <c r="P2373" s="62"/>
      <c r="R2373" s="46"/>
      <c r="S2373" s="46"/>
    </row>
    <row r="2374" spans="7:19" ht="24.95" customHeight="1">
      <c r="G2374" s="62"/>
      <c r="I2374" s="62"/>
      <c r="O2374" s="62"/>
      <c r="P2374" s="62"/>
      <c r="R2374" s="46"/>
      <c r="S2374" s="46"/>
    </row>
    <row r="2375" spans="7:19" ht="24.95" customHeight="1">
      <c r="G2375" s="62"/>
      <c r="I2375" s="62"/>
      <c r="O2375" s="62"/>
      <c r="P2375" s="62"/>
      <c r="R2375" s="46"/>
      <c r="S2375" s="46"/>
    </row>
    <row r="2376" spans="7:19" ht="24.95" customHeight="1">
      <c r="G2376" s="62"/>
      <c r="I2376" s="62"/>
      <c r="O2376" s="62"/>
      <c r="P2376" s="62"/>
      <c r="R2376" s="46"/>
      <c r="S2376" s="46"/>
    </row>
    <row r="2377" spans="7:19" ht="24.95" customHeight="1">
      <c r="G2377" s="62"/>
      <c r="I2377" s="62"/>
      <c r="O2377" s="62"/>
      <c r="P2377" s="62"/>
      <c r="R2377" s="46"/>
      <c r="S2377" s="46"/>
    </row>
    <row r="2378" spans="7:19" ht="24.95" customHeight="1">
      <c r="G2378" s="62"/>
      <c r="I2378" s="62"/>
      <c r="O2378" s="62"/>
      <c r="P2378" s="62"/>
      <c r="R2378" s="46"/>
      <c r="S2378" s="46"/>
    </row>
    <row r="2379" spans="7:19" ht="24.95" customHeight="1">
      <c r="G2379" s="62"/>
      <c r="I2379" s="62"/>
      <c r="O2379" s="62"/>
      <c r="P2379" s="62"/>
      <c r="R2379" s="46"/>
      <c r="S2379" s="46"/>
    </row>
    <row r="2380" spans="7:19" ht="24.95" customHeight="1">
      <c r="G2380" s="62"/>
      <c r="I2380" s="62"/>
      <c r="O2380" s="62"/>
      <c r="P2380" s="62"/>
      <c r="R2380" s="46"/>
      <c r="S2380" s="46"/>
    </row>
    <row r="2381" spans="7:19" ht="24.95" customHeight="1">
      <c r="G2381" s="62"/>
      <c r="I2381" s="62"/>
      <c r="O2381" s="62"/>
      <c r="P2381" s="62"/>
      <c r="R2381" s="46"/>
      <c r="S2381" s="46"/>
    </row>
    <row r="2382" spans="7:19" ht="24.95" customHeight="1">
      <c r="G2382" s="62"/>
      <c r="I2382" s="62"/>
      <c r="O2382" s="62"/>
      <c r="P2382" s="62"/>
      <c r="R2382" s="46"/>
      <c r="S2382" s="46"/>
    </row>
    <row r="2383" spans="7:19" ht="24.95" customHeight="1">
      <c r="G2383" s="62"/>
      <c r="I2383" s="62"/>
      <c r="O2383" s="62"/>
      <c r="P2383" s="62"/>
      <c r="R2383" s="46"/>
      <c r="S2383" s="46"/>
    </row>
    <row r="2384" spans="7:19" ht="24.95" customHeight="1">
      <c r="G2384" s="62"/>
      <c r="I2384" s="62"/>
      <c r="O2384" s="62"/>
      <c r="P2384" s="62"/>
      <c r="R2384" s="46"/>
      <c r="S2384" s="46"/>
    </row>
    <row r="2385" spans="7:19" ht="24.95" customHeight="1">
      <c r="G2385" s="62"/>
      <c r="I2385" s="62"/>
      <c r="O2385" s="62"/>
      <c r="P2385" s="62"/>
      <c r="R2385" s="46"/>
      <c r="S2385" s="46"/>
    </row>
    <row r="2386" spans="7:19" ht="24.95" customHeight="1">
      <c r="G2386" s="62"/>
      <c r="I2386" s="62"/>
      <c r="O2386" s="62"/>
      <c r="P2386" s="62"/>
      <c r="R2386" s="46"/>
      <c r="S2386" s="46"/>
    </row>
    <row r="2387" spans="7:19" ht="24.95" customHeight="1">
      <c r="G2387" s="62"/>
      <c r="I2387" s="62"/>
      <c r="O2387" s="62"/>
      <c r="P2387" s="62"/>
      <c r="R2387" s="46"/>
      <c r="S2387" s="46"/>
    </row>
    <row r="2388" spans="7:19" ht="24.95" customHeight="1">
      <c r="G2388" s="62"/>
      <c r="I2388" s="62"/>
      <c r="O2388" s="62"/>
      <c r="P2388" s="62"/>
      <c r="R2388" s="46"/>
      <c r="S2388" s="46"/>
    </row>
    <row r="2389" spans="7:19" ht="24.95" customHeight="1">
      <c r="G2389" s="62"/>
      <c r="I2389" s="62"/>
      <c r="O2389" s="62"/>
      <c r="P2389" s="62"/>
      <c r="R2389" s="46"/>
      <c r="S2389" s="46"/>
    </row>
    <row r="2390" spans="7:19" ht="24.95" customHeight="1">
      <c r="G2390" s="62"/>
      <c r="I2390" s="62"/>
      <c r="O2390" s="62"/>
      <c r="P2390" s="62"/>
      <c r="R2390" s="46"/>
      <c r="S2390" s="46"/>
    </row>
    <row r="2391" spans="7:19" ht="24.95" customHeight="1">
      <c r="G2391" s="62"/>
      <c r="I2391" s="62"/>
      <c r="O2391" s="62"/>
      <c r="P2391" s="62"/>
      <c r="R2391" s="46"/>
      <c r="S2391" s="46"/>
    </row>
    <row r="2392" spans="7:19" ht="24.95" customHeight="1">
      <c r="G2392" s="62"/>
      <c r="I2392" s="62"/>
      <c r="O2392" s="62"/>
      <c r="P2392" s="62"/>
      <c r="R2392" s="46"/>
      <c r="S2392" s="46"/>
    </row>
    <row r="2393" spans="7:19" ht="24.95" customHeight="1">
      <c r="G2393" s="62"/>
      <c r="I2393" s="62"/>
      <c r="O2393" s="62"/>
      <c r="P2393" s="62"/>
      <c r="R2393" s="46"/>
      <c r="S2393" s="46"/>
    </row>
    <row r="2394" spans="7:19" ht="24.95" customHeight="1">
      <c r="G2394" s="62"/>
      <c r="I2394" s="62"/>
      <c r="O2394" s="62"/>
      <c r="P2394" s="62"/>
      <c r="R2394" s="46"/>
      <c r="S2394" s="46"/>
    </row>
    <row r="2395" spans="7:19" ht="24.95" customHeight="1">
      <c r="G2395" s="62"/>
      <c r="I2395" s="62"/>
      <c r="O2395" s="62"/>
      <c r="P2395" s="62"/>
      <c r="R2395" s="46"/>
      <c r="S2395" s="46"/>
    </row>
    <row r="2396" spans="7:19" ht="24.95" customHeight="1">
      <c r="G2396" s="62"/>
      <c r="I2396" s="62"/>
      <c r="O2396" s="62"/>
      <c r="P2396" s="62"/>
      <c r="R2396" s="46"/>
      <c r="S2396" s="46"/>
    </row>
    <row r="2397" spans="7:19" ht="24.95" customHeight="1">
      <c r="G2397" s="62"/>
      <c r="I2397" s="62"/>
      <c r="O2397" s="62"/>
      <c r="P2397" s="62"/>
      <c r="R2397" s="46"/>
      <c r="S2397" s="46"/>
    </row>
    <row r="2398" spans="7:19" ht="24.95" customHeight="1">
      <c r="G2398" s="62"/>
      <c r="I2398" s="62"/>
      <c r="O2398" s="62"/>
      <c r="P2398" s="62"/>
      <c r="R2398" s="46"/>
      <c r="S2398" s="46"/>
    </row>
    <row r="2399" spans="7:19" ht="24.95" customHeight="1">
      <c r="G2399" s="62"/>
      <c r="I2399" s="62"/>
      <c r="O2399" s="62"/>
      <c r="P2399" s="62"/>
      <c r="R2399" s="46"/>
      <c r="S2399" s="46"/>
    </row>
    <row r="2400" spans="7:19" ht="24.95" customHeight="1">
      <c r="G2400" s="62"/>
      <c r="I2400" s="62"/>
      <c r="O2400" s="62"/>
      <c r="P2400" s="62"/>
      <c r="R2400" s="46"/>
      <c r="S2400" s="46"/>
    </row>
    <row r="2401" spans="7:19" ht="24.95" customHeight="1">
      <c r="G2401" s="62"/>
      <c r="I2401" s="62"/>
      <c r="O2401" s="62"/>
      <c r="P2401" s="62"/>
      <c r="R2401" s="46"/>
      <c r="S2401" s="46"/>
    </row>
    <row r="2402" spans="7:19" ht="24.95" customHeight="1">
      <c r="G2402" s="62"/>
      <c r="I2402" s="62"/>
      <c r="O2402" s="62"/>
      <c r="P2402" s="62"/>
      <c r="R2402" s="46"/>
      <c r="S2402" s="46"/>
    </row>
    <row r="2403" spans="7:19" ht="24.95" customHeight="1">
      <c r="G2403" s="62"/>
      <c r="I2403" s="62"/>
      <c r="O2403" s="62"/>
      <c r="P2403" s="62"/>
      <c r="R2403" s="46"/>
      <c r="S2403" s="46"/>
    </row>
    <row r="2404" spans="7:19" ht="24.95" customHeight="1">
      <c r="G2404" s="62"/>
      <c r="I2404" s="62"/>
      <c r="O2404" s="62"/>
      <c r="P2404" s="62"/>
      <c r="R2404" s="46"/>
      <c r="S2404" s="46"/>
    </row>
    <row r="2405" spans="7:19" ht="24.95" customHeight="1">
      <c r="G2405" s="62"/>
      <c r="I2405" s="62"/>
      <c r="O2405" s="62"/>
      <c r="P2405" s="62"/>
      <c r="R2405" s="46"/>
      <c r="S2405" s="46"/>
    </row>
    <row r="2406" spans="7:19" ht="24.95" customHeight="1">
      <c r="G2406" s="62"/>
      <c r="I2406" s="62"/>
      <c r="O2406" s="62"/>
      <c r="P2406" s="62"/>
      <c r="R2406" s="46"/>
      <c r="S2406" s="46"/>
    </row>
    <row r="2407" spans="7:19" ht="24.95" customHeight="1">
      <c r="G2407" s="62"/>
      <c r="I2407" s="62"/>
      <c r="O2407" s="62"/>
      <c r="P2407" s="62"/>
      <c r="R2407" s="46"/>
      <c r="S2407" s="46"/>
    </row>
    <row r="2408" spans="7:19" ht="24.95" customHeight="1">
      <c r="G2408" s="62"/>
      <c r="I2408" s="62"/>
      <c r="O2408" s="62"/>
      <c r="P2408" s="62"/>
      <c r="R2408" s="46"/>
      <c r="S2408" s="46"/>
    </row>
    <row r="2409" spans="7:19" ht="24.95" customHeight="1">
      <c r="G2409" s="62"/>
      <c r="I2409" s="62"/>
      <c r="O2409" s="62"/>
      <c r="P2409" s="62"/>
      <c r="R2409" s="46"/>
      <c r="S2409" s="46"/>
    </row>
    <row r="2410" spans="7:19" ht="24.95" customHeight="1">
      <c r="G2410" s="62"/>
      <c r="I2410" s="62"/>
      <c r="O2410" s="62"/>
      <c r="P2410" s="62"/>
      <c r="R2410" s="46"/>
      <c r="S2410" s="46"/>
    </row>
    <row r="2411" spans="7:19" ht="24.95" customHeight="1">
      <c r="G2411" s="62"/>
      <c r="I2411" s="62"/>
      <c r="O2411" s="62"/>
      <c r="P2411" s="62"/>
      <c r="R2411" s="46"/>
      <c r="S2411" s="46"/>
    </row>
    <row r="2412" spans="7:19" ht="24.95" customHeight="1">
      <c r="G2412" s="62"/>
      <c r="I2412" s="62"/>
      <c r="O2412" s="62"/>
      <c r="P2412" s="62"/>
      <c r="R2412" s="46"/>
      <c r="S2412" s="46"/>
    </row>
    <row r="2413" spans="7:19" ht="24.95" customHeight="1">
      <c r="G2413" s="62"/>
      <c r="I2413" s="62"/>
      <c r="O2413" s="62"/>
      <c r="P2413" s="62"/>
      <c r="R2413" s="46"/>
      <c r="S2413" s="46"/>
    </row>
    <row r="2414" spans="7:19" ht="24.95" customHeight="1">
      <c r="G2414" s="62"/>
      <c r="I2414" s="62"/>
      <c r="O2414" s="62"/>
      <c r="P2414" s="62"/>
      <c r="R2414" s="46"/>
      <c r="S2414" s="46"/>
    </row>
    <row r="2415" spans="7:19" ht="24.95" customHeight="1">
      <c r="G2415" s="62"/>
      <c r="I2415" s="62"/>
      <c r="O2415" s="62"/>
      <c r="P2415" s="62"/>
      <c r="R2415" s="46"/>
      <c r="S2415" s="46"/>
    </row>
    <row r="2416" spans="7:19" ht="24.95" customHeight="1">
      <c r="G2416" s="62"/>
      <c r="I2416" s="62"/>
      <c r="O2416" s="62"/>
      <c r="P2416" s="62"/>
      <c r="R2416" s="46"/>
      <c r="S2416" s="46"/>
    </row>
    <row r="2417" spans="7:19" ht="24.95" customHeight="1">
      <c r="G2417" s="62"/>
      <c r="I2417" s="62"/>
      <c r="O2417" s="62"/>
      <c r="P2417" s="62"/>
      <c r="R2417" s="46"/>
      <c r="S2417" s="46"/>
    </row>
    <row r="2418" spans="7:19" ht="24.95" customHeight="1">
      <c r="G2418" s="62"/>
      <c r="I2418" s="62"/>
      <c r="O2418" s="62"/>
      <c r="P2418" s="62"/>
      <c r="R2418" s="46"/>
      <c r="S2418" s="46"/>
    </row>
    <row r="2419" spans="7:19" ht="24.95" customHeight="1">
      <c r="G2419" s="62"/>
      <c r="I2419" s="62"/>
      <c r="O2419" s="62"/>
      <c r="P2419" s="62"/>
      <c r="R2419" s="46"/>
      <c r="S2419" s="46"/>
    </row>
    <row r="2420" spans="7:19" ht="24.95" customHeight="1">
      <c r="G2420" s="62"/>
      <c r="I2420" s="62"/>
      <c r="O2420" s="62"/>
      <c r="P2420" s="62"/>
      <c r="R2420" s="46"/>
      <c r="S2420" s="46"/>
    </row>
    <row r="2421" spans="7:19" ht="24.95" customHeight="1">
      <c r="G2421" s="62"/>
      <c r="I2421" s="62"/>
      <c r="O2421" s="62"/>
      <c r="P2421" s="62"/>
      <c r="R2421" s="46"/>
      <c r="S2421" s="46"/>
    </row>
    <row r="2422" spans="7:19" ht="24.95" customHeight="1">
      <c r="G2422" s="62"/>
      <c r="I2422" s="62"/>
      <c r="O2422" s="62"/>
      <c r="P2422" s="62"/>
      <c r="R2422" s="46"/>
      <c r="S2422" s="46"/>
    </row>
    <row r="2423" spans="7:19" ht="24.95" customHeight="1">
      <c r="G2423" s="62"/>
      <c r="I2423" s="62"/>
      <c r="O2423" s="62"/>
      <c r="P2423" s="62"/>
      <c r="R2423" s="46"/>
      <c r="S2423" s="46"/>
    </row>
    <row r="2424" spans="7:19" ht="24.95" customHeight="1">
      <c r="G2424" s="62"/>
      <c r="I2424" s="62"/>
      <c r="O2424" s="62"/>
      <c r="P2424" s="62"/>
      <c r="R2424" s="46"/>
      <c r="S2424" s="46"/>
    </row>
    <row r="2425" spans="7:19" ht="24.95" customHeight="1">
      <c r="G2425" s="62"/>
      <c r="I2425" s="62"/>
      <c r="O2425" s="62"/>
      <c r="P2425" s="62"/>
      <c r="R2425" s="46"/>
      <c r="S2425" s="46"/>
    </row>
    <row r="2426" spans="7:19" ht="24.95" customHeight="1">
      <c r="G2426" s="62"/>
      <c r="I2426" s="62"/>
      <c r="O2426" s="62"/>
      <c r="P2426" s="62"/>
      <c r="R2426" s="46"/>
      <c r="S2426" s="46"/>
    </row>
    <row r="2427" spans="7:19" ht="24.95" customHeight="1">
      <c r="G2427" s="62"/>
      <c r="I2427" s="62"/>
      <c r="O2427" s="62"/>
      <c r="P2427" s="62"/>
      <c r="R2427" s="46"/>
      <c r="S2427" s="46"/>
    </row>
    <row r="2428" spans="7:19" ht="24.95" customHeight="1">
      <c r="G2428" s="62"/>
      <c r="I2428" s="62"/>
      <c r="O2428" s="62"/>
      <c r="P2428" s="62"/>
      <c r="R2428" s="46"/>
      <c r="S2428" s="46"/>
    </row>
    <row r="2429" spans="7:19" ht="24.95" customHeight="1">
      <c r="G2429" s="62"/>
      <c r="I2429" s="62"/>
      <c r="O2429" s="62"/>
      <c r="P2429" s="62"/>
      <c r="R2429" s="46"/>
      <c r="S2429" s="46"/>
    </row>
    <row r="2430" spans="7:19" ht="24.95" customHeight="1">
      <c r="G2430" s="62"/>
      <c r="I2430" s="62"/>
      <c r="O2430" s="62"/>
      <c r="P2430" s="62"/>
      <c r="R2430" s="46"/>
      <c r="S2430" s="46"/>
    </row>
    <row r="2431" spans="7:19" ht="24.95" customHeight="1">
      <c r="G2431" s="62"/>
      <c r="I2431" s="62"/>
      <c r="O2431" s="62"/>
      <c r="P2431" s="62"/>
      <c r="R2431" s="46"/>
      <c r="S2431" s="46"/>
    </row>
    <row r="2432" spans="7:19" ht="24.95" customHeight="1">
      <c r="G2432" s="62"/>
      <c r="I2432" s="62"/>
      <c r="O2432" s="62"/>
      <c r="P2432" s="62"/>
      <c r="R2432" s="46"/>
      <c r="S2432" s="46"/>
    </row>
    <row r="2433" spans="7:19" ht="24.95" customHeight="1">
      <c r="G2433" s="62"/>
      <c r="I2433" s="62"/>
      <c r="O2433" s="62"/>
      <c r="P2433" s="62"/>
      <c r="R2433" s="46"/>
      <c r="S2433" s="46"/>
    </row>
    <row r="2434" spans="7:19" ht="24.95" customHeight="1">
      <c r="G2434" s="62"/>
      <c r="I2434" s="62"/>
      <c r="O2434" s="62"/>
      <c r="P2434" s="62"/>
      <c r="R2434" s="46"/>
      <c r="S2434" s="46"/>
    </row>
    <row r="2435" spans="7:19" ht="24.95" customHeight="1">
      <c r="G2435" s="62"/>
      <c r="I2435" s="62"/>
      <c r="O2435" s="62"/>
      <c r="P2435" s="62"/>
      <c r="R2435" s="46"/>
      <c r="S2435" s="46"/>
    </row>
    <row r="2436" spans="7:19" ht="24.95" customHeight="1">
      <c r="G2436" s="62"/>
      <c r="I2436" s="62"/>
      <c r="O2436" s="62"/>
      <c r="P2436" s="62"/>
      <c r="R2436" s="46"/>
      <c r="S2436" s="46"/>
    </row>
    <row r="2437" spans="7:19" ht="24.95" customHeight="1">
      <c r="G2437" s="62"/>
      <c r="I2437" s="62"/>
      <c r="O2437" s="62"/>
      <c r="P2437" s="62"/>
      <c r="R2437" s="46"/>
      <c r="S2437" s="46"/>
    </row>
    <row r="2438" spans="7:19" ht="24.95" customHeight="1">
      <c r="G2438" s="62"/>
      <c r="I2438" s="62"/>
      <c r="O2438" s="62"/>
      <c r="P2438" s="62"/>
      <c r="R2438" s="46"/>
      <c r="S2438" s="46"/>
    </row>
  </sheetData>
  <sortState ref="A4:T71">
    <sortCondition ref="B4:B71"/>
    <sortCondition ref="C4:C71"/>
  </sortState>
  <mergeCells count="11">
    <mergeCell ref="T2:T3"/>
    <mergeCell ref="B1:T1"/>
    <mergeCell ref="B2:B3"/>
    <mergeCell ref="C2:C3"/>
    <mergeCell ref="D2:D3"/>
    <mergeCell ref="E2:F2"/>
    <mergeCell ref="G2:H2"/>
    <mergeCell ref="I2:J2"/>
    <mergeCell ref="K2:L2"/>
    <mergeCell ref="Q2:Q3"/>
    <mergeCell ref="R2:S2"/>
  </mergeCells>
  <phoneticPr fontId="3" type="noConversion"/>
  <printOptions horizontalCentered="1"/>
  <pageMargins left="0.6692913385826772" right="0.39370078740157483" top="0.47244094488188981" bottom="0.51181102362204722" header="0.39370078740157483" footer="0.23622047244094491"/>
  <pageSetup paperSize="9" scale="6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A1:H36"/>
  <sheetViews>
    <sheetView workbookViewId="0">
      <selection sqref="A1:F1"/>
    </sheetView>
  </sheetViews>
  <sheetFormatPr defaultRowHeight="13.5"/>
  <cols>
    <col min="1" max="1" width="23.6640625" customWidth="1"/>
    <col min="2" max="2" width="10" customWidth="1"/>
    <col min="3" max="3" width="12.109375" customWidth="1"/>
    <col min="4" max="4" width="17.5546875" customWidth="1"/>
    <col min="5" max="5" width="18.33203125" customWidth="1"/>
    <col min="6" max="6" width="31.88671875" customWidth="1"/>
  </cols>
  <sheetData>
    <row r="1" spans="1:8" s="215" customFormat="1" ht="31.5">
      <c r="A1" s="533" t="s">
        <v>274</v>
      </c>
      <c r="B1" s="533"/>
      <c r="C1" s="533"/>
      <c r="D1" s="533"/>
      <c r="E1" s="533"/>
      <c r="F1" s="533"/>
    </row>
    <row r="2" spans="1:8" s="215" customFormat="1" ht="16.5">
      <c r="A2" s="216" t="s">
        <v>275</v>
      </c>
      <c r="B2" s="217"/>
      <c r="C2" s="217"/>
      <c r="D2" s="217"/>
      <c r="E2" s="217"/>
      <c r="F2" s="217"/>
    </row>
    <row r="3" spans="1:8" s="215" customFormat="1" ht="16.5">
      <c r="A3" s="218" t="s">
        <v>276</v>
      </c>
      <c r="B3" s="218" t="s">
        <v>125</v>
      </c>
      <c r="C3" s="218" t="s">
        <v>277</v>
      </c>
      <c r="D3" s="218" t="s">
        <v>278</v>
      </c>
      <c r="E3" s="218" t="s">
        <v>279</v>
      </c>
      <c r="F3" s="218" t="s">
        <v>280</v>
      </c>
      <c r="H3" s="215" t="s">
        <v>281</v>
      </c>
    </row>
    <row r="4" spans="1:8" s="215" customFormat="1" ht="16.5">
      <c r="A4" s="219" t="s">
        <v>282</v>
      </c>
      <c r="B4" s="219" t="s">
        <v>283</v>
      </c>
      <c r="C4" s="219" t="e">
        <f>#REF!</f>
        <v>#REF!</v>
      </c>
      <c r="D4" s="219">
        <v>2350</v>
      </c>
      <c r="E4" s="219" t="e">
        <f>(C4*D4/1000)</f>
        <v>#REF!</v>
      </c>
      <c r="F4" s="219" t="s">
        <v>284</v>
      </c>
    </row>
    <row r="5" spans="1:8" s="215" customFormat="1" ht="16.5">
      <c r="A5" s="219" t="s">
        <v>285</v>
      </c>
      <c r="B5" s="219" t="s">
        <v>283</v>
      </c>
      <c r="C5" s="219">
        <v>0</v>
      </c>
      <c r="D5" s="219">
        <v>2300</v>
      </c>
      <c r="E5" s="219">
        <f>C5*D5</f>
        <v>0</v>
      </c>
      <c r="F5" s="219"/>
    </row>
    <row r="6" spans="1:8" s="215" customFormat="1" ht="16.5">
      <c r="A6" s="218" t="s">
        <v>276</v>
      </c>
      <c r="B6" s="218" t="s">
        <v>125</v>
      </c>
      <c r="C6" s="218" t="s">
        <v>286</v>
      </c>
      <c r="D6" s="218" t="s">
        <v>287</v>
      </c>
      <c r="E6" s="218" t="s">
        <v>279</v>
      </c>
      <c r="F6" s="218" t="s">
        <v>280</v>
      </c>
    </row>
    <row r="7" spans="1:8" s="215" customFormat="1" ht="16.5">
      <c r="A7" s="219" t="s">
        <v>288</v>
      </c>
      <c r="B7" s="219" t="s">
        <v>289</v>
      </c>
      <c r="C7" s="219"/>
      <c r="D7" s="219">
        <f>165/1000</f>
        <v>0.16500000000000001</v>
      </c>
      <c r="E7" s="219">
        <f>(C7*D7)/1000</f>
        <v>0</v>
      </c>
      <c r="F7" s="219"/>
    </row>
    <row r="8" spans="1:8" s="215" customFormat="1" ht="16.5">
      <c r="A8" s="219" t="s">
        <v>290</v>
      </c>
      <c r="B8" s="219" t="s">
        <v>289</v>
      </c>
      <c r="C8" s="219">
        <v>0</v>
      </c>
      <c r="D8" s="219">
        <f>180/1000</f>
        <v>0.18</v>
      </c>
      <c r="E8" s="219">
        <f>(C8*D8)/1000</f>
        <v>0</v>
      </c>
      <c r="F8" s="219"/>
    </row>
    <row r="9" spans="1:8" s="215" customFormat="1" ht="16.5">
      <c r="A9" s="522" t="s">
        <v>145</v>
      </c>
      <c r="B9" s="523"/>
      <c r="C9" s="219"/>
      <c r="D9" s="219"/>
      <c r="E9" s="219"/>
      <c r="F9" s="219"/>
    </row>
    <row r="10" spans="1:8" s="215" customFormat="1" ht="16.5">
      <c r="A10" s="217"/>
      <c r="B10" s="217"/>
      <c r="C10" s="217"/>
      <c r="D10" s="217"/>
      <c r="E10" s="217"/>
      <c r="F10" s="217"/>
    </row>
    <row r="11" spans="1:8" s="215" customFormat="1" ht="16.5">
      <c r="A11" s="216" t="s">
        <v>291</v>
      </c>
      <c r="B11" s="217"/>
      <c r="C11" s="217"/>
      <c r="D11" s="217"/>
      <c r="E11" s="217"/>
      <c r="F11" s="217"/>
    </row>
    <row r="12" spans="1:8" s="215" customFormat="1" ht="16.5">
      <c r="A12" s="218" t="s">
        <v>276</v>
      </c>
      <c r="B12" s="524" t="s">
        <v>292</v>
      </c>
      <c r="C12" s="526"/>
      <c r="D12" s="218" t="s">
        <v>293</v>
      </c>
      <c r="E12" s="218" t="s">
        <v>294</v>
      </c>
      <c r="F12" s="218" t="s">
        <v>295</v>
      </c>
    </row>
    <row r="13" spans="1:8" s="215" customFormat="1" ht="16.5">
      <c r="A13" s="531" t="str">
        <f>A4</f>
        <v>폐 아스팔트</v>
      </c>
      <c r="B13" s="522" t="s">
        <v>296</v>
      </c>
      <c r="C13" s="523"/>
      <c r="D13" s="220">
        <v>1820</v>
      </c>
      <c r="E13" s="219" t="e">
        <f>E4</f>
        <v>#REF!</v>
      </c>
      <c r="F13" s="220" t="e">
        <f t="shared" ref="F13:F18" si="0">INT(D13*E13)</f>
        <v>#REF!</v>
      </c>
    </row>
    <row r="14" spans="1:8" s="215" customFormat="1" ht="16.5">
      <c r="A14" s="532"/>
      <c r="B14" s="522" t="s">
        <v>297</v>
      </c>
      <c r="C14" s="523"/>
      <c r="D14" s="220">
        <v>11840</v>
      </c>
      <c r="E14" s="219" t="e">
        <f>E13</f>
        <v>#REF!</v>
      </c>
      <c r="F14" s="220" t="e">
        <f t="shared" si="0"/>
        <v>#REF!</v>
      </c>
    </row>
    <row r="15" spans="1:8" s="215" customFormat="1" ht="16.5">
      <c r="A15" s="531" t="str">
        <f>A5</f>
        <v>폐 콘크리트</v>
      </c>
      <c r="B15" s="522" t="s">
        <v>296</v>
      </c>
      <c r="C15" s="523"/>
      <c r="D15" s="220">
        <v>1820</v>
      </c>
      <c r="E15" s="219">
        <f>E5</f>
        <v>0</v>
      </c>
      <c r="F15" s="220">
        <f t="shared" si="0"/>
        <v>0</v>
      </c>
    </row>
    <row r="16" spans="1:8" s="215" customFormat="1" ht="16.5">
      <c r="A16" s="532"/>
      <c r="B16" s="522" t="s">
        <v>297</v>
      </c>
      <c r="C16" s="523"/>
      <c r="D16" s="220">
        <v>11840</v>
      </c>
      <c r="E16" s="219">
        <f>E15</f>
        <v>0</v>
      </c>
      <c r="F16" s="220">
        <f t="shared" si="0"/>
        <v>0</v>
      </c>
    </row>
    <row r="17" spans="1:6" s="215" customFormat="1" ht="16.5">
      <c r="A17" s="531" t="s">
        <v>298</v>
      </c>
      <c r="B17" s="522" t="s">
        <v>296</v>
      </c>
      <c r="C17" s="523"/>
      <c r="D17" s="220">
        <v>1820</v>
      </c>
      <c r="E17" s="219">
        <f>E7+E8</f>
        <v>0</v>
      </c>
      <c r="F17" s="220">
        <f t="shared" si="0"/>
        <v>0</v>
      </c>
    </row>
    <row r="18" spans="1:6" s="215" customFormat="1" ht="16.5">
      <c r="A18" s="532"/>
      <c r="B18" s="522" t="s">
        <v>297</v>
      </c>
      <c r="C18" s="523"/>
      <c r="D18" s="220">
        <v>11840</v>
      </c>
      <c r="E18" s="219">
        <f>E17</f>
        <v>0</v>
      </c>
      <c r="F18" s="220">
        <f t="shared" si="0"/>
        <v>0</v>
      </c>
    </row>
    <row r="19" spans="1:6" s="215" customFormat="1" ht="16.5">
      <c r="A19" s="219" t="s">
        <v>145</v>
      </c>
      <c r="B19" s="522"/>
      <c r="C19" s="523"/>
      <c r="D19" s="219"/>
      <c r="E19" s="219"/>
      <c r="F19" s="220" t="e">
        <f>SUM(F13:F18)</f>
        <v>#REF!</v>
      </c>
    </row>
    <row r="20" spans="1:6" s="215" customFormat="1" ht="16.5">
      <c r="A20" s="217"/>
      <c r="B20" s="217"/>
      <c r="C20" s="217"/>
      <c r="D20" s="217"/>
      <c r="E20" s="217"/>
      <c r="F20" s="217"/>
    </row>
    <row r="21" spans="1:6" s="215" customFormat="1" ht="16.5">
      <c r="A21" s="216" t="s">
        <v>299</v>
      </c>
      <c r="B21" s="217"/>
      <c r="C21" s="217"/>
      <c r="D21" s="217"/>
      <c r="E21" s="217"/>
      <c r="F21" s="217"/>
    </row>
    <row r="22" spans="1:6" s="215" customFormat="1" ht="16.5">
      <c r="A22" s="218" t="s">
        <v>300</v>
      </c>
      <c r="B22" s="524" t="s">
        <v>293</v>
      </c>
      <c r="C22" s="525"/>
      <c r="D22" s="526"/>
      <c r="E22" s="218" t="s">
        <v>294</v>
      </c>
      <c r="F22" s="218" t="s">
        <v>301</v>
      </c>
    </row>
    <row r="23" spans="1:6" s="215" customFormat="1" ht="16.5">
      <c r="A23" s="219" t="str">
        <f>A13</f>
        <v>폐 아스팔트</v>
      </c>
      <c r="B23" s="519">
        <v>26647</v>
      </c>
      <c r="C23" s="520"/>
      <c r="D23" s="521"/>
      <c r="E23" s="219" t="e">
        <f>E4</f>
        <v>#REF!</v>
      </c>
      <c r="F23" s="220" t="e">
        <f>INT(B23*E23)</f>
        <v>#REF!</v>
      </c>
    </row>
    <row r="24" spans="1:6" s="215" customFormat="1" ht="16.5">
      <c r="A24" s="219" t="str">
        <f>A15</f>
        <v>폐 콘크리트</v>
      </c>
      <c r="B24" s="519">
        <v>24947</v>
      </c>
      <c r="C24" s="520"/>
      <c r="D24" s="521"/>
      <c r="E24" s="219">
        <f>E5</f>
        <v>0</v>
      </c>
      <c r="F24" s="220">
        <f>INT(B24*E24)</f>
        <v>0</v>
      </c>
    </row>
    <row r="25" spans="1:6" s="215" customFormat="1" ht="16.5">
      <c r="A25" s="219" t="s">
        <v>145</v>
      </c>
      <c r="B25" s="519"/>
      <c r="C25" s="520"/>
      <c r="D25" s="521"/>
      <c r="E25" s="219"/>
      <c r="F25" s="220" t="e">
        <f>SUM(F23:F24)</f>
        <v>#REF!</v>
      </c>
    </row>
    <row r="26" spans="1:6" s="215" customFormat="1" ht="16.5">
      <c r="A26" s="218" t="s">
        <v>300</v>
      </c>
      <c r="B26" s="527" t="s">
        <v>293</v>
      </c>
      <c r="C26" s="528"/>
      <c r="D26" s="529"/>
      <c r="E26" s="218" t="s">
        <v>294</v>
      </c>
      <c r="F26" s="221" t="s">
        <v>301</v>
      </c>
    </row>
    <row r="27" spans="1:6" s="215" customFormat="1" ht="16.5">
      <c r="A27" s="219" t="str">
        <f>A7</f>
        <v>폐 광케이블 8C</v>
      </c>
      <c r="B27" s="519">
        <v>211000</v>
      </c>
      <c r="C27" s="520"/>
      <c r="D27" s="521"/>
      <c r="E27" s="219">
        <f>E7</f>
        <v>0</v>
      </c>
      <c r="F27" s="220">
        <f>INT(B27*E27)</f>
        <v>0</v>
      </c>
    </row>
    <row r="28" spans="1:6" s="215" customFormat="1" ht="16.5">
      <c r="A28" s="219" t="str">
        <f>A8</f>
        <v>폐 광케이블 24C</v>
      </c>
      <c r="B28" s="519">
        <v>211000</v>
      </c>
      <c r="C28" s="520"/>
      <c r="D28" s="521"/>
      <c r="E28" s="219">
        <f>E8</f>
        <v>0</v>
      </c>
      <c r="F28" s="220">
        <f>INT(B28*E28)</f>
        <v>0</v>
      </c>
    </row>
    <row r="29" spans="1:6" s="215" customFormat="1" ht="16.5">
      <c r="A29" s="219" t="s">
        <v>145</v>
      </c>
      <c r="B29" s="522"/>
      <c r="C29" s="530"/>
      <c r="D29" s="523"/>
      <c r="E29" s="219"/>
      <c r="F29" s="220">
        <f>SUM(F27:F28)</f>
        <v>0</v>
      </c>
    </row>
    <row r="30" spans="1:6" s="215" customFormat="1" ht="16.5">
      <c r="A30" s="217"/>
      <c r="B30" s="217"/>
      <c r="C30" s="217"/>
      <c r="D30" s="217"/>
      <c r="E30" s="217"/>
      <c r="F30" s="217"/>
    </row>
    <row r="31" spans="1:6" s="215" customFormat="1" ht="16.5">
      <c r="A31" s="216" t="s">
        <v>302</v>
      </c>
      <c r="B31" s="217"/>
      <c r="C31" s="217"/>
      <c r="D31" s="217"/>
      <c r="E31" s="217"/>
      <c r="F31" s="217"/>
    </row>
    <row r="32" spans="1:6" s="215" customFormat="1" ht="16.5">
      <c r="A32" s="218" t="s">
        <v>292</v>
      </c>
      <c r="B32" s="524" t="s">
        <v>303</v>
      </c>
      <c r="C32" s="525"/>
      <c r="D32" s="526"/>
      <c r="E32" s="524" t="s">
        <v>280</v>
      </c>
      <c r="F32" s="526"/>
    </row>
    <row r="33" spans="1:6" s="215" customFormat="1" ht="16.5">
      <c r="A33" s="219" t="s">
        <v>304</v>
      </c>
      <c r="B33" s="519" t="e">
        <f>F19</f>
        <v>#REF!</v>
      </c>
      <c r="C33" s="520"/>
      <c r="D33" s="521"/>
      <c r="E33" s="522"/>
      <c r="F33" s="523"/>
    </row>
    <row r="34" spans="1:6" s="215" customFormat="1" ht="16.5">
      <c r="A34" s="219" t="s">
        <v>301</v>
      </c>
      <c r="B34" s="519" t="e">
        <f>F25</f>
        <v>#REF!</v>
      </c>
      <c r="C34" s="520"/>
      <c r="D34" s="521"/>
      <c r="E34" s="522" t="s">
        <v>305</v>
      </c>
      <c r="F34" s="523"/>
    </row>
    <row r="35" spans="1:6" s="215" customFormat="1" ht="16.5">
      <c r="A35" s="219" t="s">
        <v>301</v>
      </c>
      <c r="B35" s="519">
        <f>F29</f>
        <v>0</v>
      </c>
      <c r="C35" s="520"/>
      <c r="D35" s="521"/>
      <c r="E35" s="522" t="s">
        <v>306</v>
      </c>
      <c r="F35" s="523"/>
    </row>
    <row r="36" spans="1:6" s="215" customFormat="1" ht="16.5">
      <c r="A36" s="219" t="s">
        <v>307</v>
      </c>
      <c r="B36" s="519" t="e">
        <f>SUM(B33:B35)</f>
        <v>#REF!</v>
      </c>
      <c r="C36" s="520"/>
      <c r="D36" s="521"/>
      <c r="E36" s="522"/>
      <c r="F36" s="523"/>
    </row>
  </sheetData>
  <mergeCells count="31">
    <mergeCell ref="A1:F1"/>
    <mergeCell ref="A9:B9"/>
    <mergeCell ref="B12:C12"/>
    <mergeCell ref="A13:A14"/>
    <mergeCell ref="B13:C13"/>
    <mergeCell ref="B14:C14"/>
    <mergeCell ref="A15:A16"/>
    <mergeCell ref="B15:C15"/>
    <mergeCell ref="B16:C16"/>
    <mergeCell ref="A17:A18"/>
    <mergeCell ref="B17:C17"/>
    <mergeCell ref="B18:C18"/>
    <mergeCell ref="B33:D33"/>
    <mergeCell ref="E33:F33"/>
    <mergeCell ref="B19:C19"/>
    <mergeCell ref="B22:D22"/>
    <mergeCell ref="B23:D23"/>
    <mergeCell ref="B24:D24"/>
    <mergeCell ref="B25:D25"/>
    <mergeCell ref="B26:D26"/>
    <mergeCell ref="B27:D27"/>
    <mergeCell ref="B28:D28"/>
    <mergeCell ref="B29:D29"/>
    <mergeCell ref="B32:D32"/>
    <mergeCell ref="E32:F32"/>
    <mergeCell ref="B34:D34"/>
    <mergeCell ref="E34:F34"/>
    <mergeCell ref="B35:D35"/>
    <mergeCell ref="E35:F35"/>
    <mergeCell ref="B36:D36"/>
    <mergeCell ref="E36:F36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7">
    <pageSetUpPr fitToPage="1"/>
  </sheetPr>
  <dimension ref="A1:U130"/>
  <sheetViews>
    <sheetView workbookViewId="0">
      <selection sqref="A1:D3"/>
    </sheetView>
  </sheetViews>
  <sheetFormatPr defaultColWidth="8.88671875" defaultRowHeight="16.5"/>
  <cols>
    <col min="1" max="1" width="18.88671875" style="46" customWidth="1"/>
    <col min="2" max="2" width="22.88671875" style="46" customWidth="1"/>
    <col min="3" max="3" width="23.5546875" style="46" customWidth="1"/>
    <col min="4" max="4" width="36.77734375" style="46" customWidth="1"/>
    <col min="5" max="5" width="8.88671875" style="222"/>
    <col min="6" max="6" width="14.33203125" style="46" customWidth="1"/>
    <col min="7" max="7" width="15" style="46" customWidth="1"/>
    <col min="8" max="9" width="15" style="223" customWidth="1"/>
    <col min="10" max="11" width="8.88671875" style="223"/>
    <col min="12" max="16384" width="8.88671875" style="46"/>
  </cols>
  <sheetData>
    <row r="1" spans="1:11" ht="14.25" customHeight="1">
      <c r="A1" s="534" t="s">
        <v>308</v>
      </c>
      <c r="B1" s="534"/>
      <c r="C1" s="534"/>
      <c r="D1" s="534"/>
    </row>
    <row r="2" spans="1:11" ht="14.25" customHeight="1">
      <c r="A2" s="534"/>
      <c r="B2" s="534"/>
      <c r="C2" s="534"/>
      <c r="D2" s="534"/>
    </row>
    <row r="3" spans="1:11" ht="20.100000000000001" customHeight="1">
      <c r="A3" s="224" t="s">
        <v>309</v>
      </c>
      <c r="B3" s="224" t="s">
        <v>310</v>
      </c>
      <c r="C3" s="224" t="s">
        <v>311</v>
      </c>
      <c r="D3" s="224" t="s">
        <v>312</v>
      </c>
      <c r="F3" s="225" t="s">
        <v>313</v>
      </c>
      <c r="G3" s="226" t="s">
        <v>310</v>
      </c>
      <c r="H3" s="227" t="s">
        <v>314</v>
      </c>
      <c r="I3" s="227" t="s">
        <v>315</v>
      </c>
      <c r="J3" s="227" t="s">
        <v>316</v>
      </c>
      <c r="K3" s="228" t="s">
        <v>315</v>
      </c>
    </row>
    <row r="4" spans="1:11" ht="20.100000000000001" customHeight="1">
      <c r="A4" s="86">
        <v>1002</v>
      </c>
      <c r="B4" s="86" t="str">
        <f>IFERROR(VLOOKUP(A4,$F$5:$K$200,2,0),"")</f>
        <v>보통인부</v>
      </c>
      <c r="C4" s="229">
        <f>IFERROR(VLOOKUP(A4,$F$4:$K$200,3,0),"")</f>
        <v>153671</v>
      </c>
      <c r="D4" s="86" t="str">
        <f>IF(C4=VLOOKUP(B4,$G$4:$K$200,2,0),"","check")</f>
        <v/>
      </c>
      <c r="E4" s="222" t="str">
        <f>F4&amp;G4</f>
        <v>1001작업반장</v>
      </c>
      <c r="F4" s="230">
        <v>1001</v>
      </c>
      <c r="G4" s="231" t="s">
        <v>317</v>
      </c>
      <c r="H4" s="232">
        <v>191344</v>
      </c>
      <c r="I4" s="232">
        <v>189313</v>
      </c>
      <c r="J4" s="233">
        <v>182544</v>
      </c>
      <c r="K4" s="234">
        <v>180013</v>
      </c>
    </row>
    <row r="5" spans="1:11" ht="20.100000000000001" customHeight="1">
      <c r="A5" s="51">
        <v>1003</v>
      </c>
      <c r="B5" s="51" t="str">
        <f t="shared" ref="B5:B25" si="0">IFERROR(VLOOKUP(A5,$F$5:$K$200,2,0),"")</f>
        <v>특별인부</v>
      </c>
      <c r="C5" s="235">
        <f t="shared" ref="C5:C25" si="1">IFERROR(VLOOKUP(A5,$F$4:$K$200,3,0),"")</f>
        <v>192375</v>
      </c>
      <c r="D5" s="51" t="str">
        <f t="shared" ref="D5:D25" si="2">IF(C5=VLOOKUP(B5,$G$4:$K$200,2,0),"","check")</f>
        <v/>
      </c>
      <c r="E5" s="222" t="str">
        <f t="shared" ref="E5:E68" si="3">F5&amp;G5</f>
        <v>1002보통인부</v>
      </c>
      <c r="F5" s="230">
        <v>1002</v>
      </c>
      <c r="G5" s="231" t="s">
        <v>318</v>
      </c>
      <c r="H5" s="232">
        <v>153671</v>
      </c>
      <c r="I5" s="232">
        <v>148510</v>
      </c>
      <c r="J5" s="233">
        <v>144481</v>
      </c>
      <c r="K5" s="234">
        <v>141096</v>
      </c>
    </row>
    <row r="6" spans="1:11" ht="20.100000000000001" customHeight="1">
      <c r="A6" s="51">
        <v>1007</v>
      </c>
      <c r="B6" s="51" t="str">
        <f t="shared" si="0"/>
        <v>형틀목공</v>
      </c>
      <c r="C6" s="235">
        <f t="shared" si="1"/>
        <v>246376</v>
      </c>
      <c r="D6" s="51" t="str">
        <f t="shared" si="2"/>
        <v/>
      </c>
      <c r="E6" s="222" t="str">
        <f t="shared" si="3"/>
        <v>1003특별인부</v>
      </c>
      <c r="F6" s="230">
        <v>1003</v>
      </c>
      <c r="G6" s="231" t="s">
        <v>319</v>
      </c>
      <c r="H6" s="232">
        <v>192375</v>
      </c>
      <c r="I6" s="232">
        <v>187435</v>
      </c>
      <c r="J6" s="233">
        <v>181293</v>
      </c>
      <c r="K6" s="234">
        <v>179203</v>
      </c>
    </row>
    <row r="7" spans="1:11" ht="20.100000000000001" customHeight="1">
      <c r="A7" s="51">
        <v>1013</v>
      </c>
      <c r="B7" s="51" t="str">
        <f t="shared" si="0"/>
        <v>콘크리트공</v>
      </c>
      <c r="C7" s="235">
        <f t="shared" si="1"/>
        <v>235988</v>
      </c>
      <c r="D7" s="51" t="str">
        <f t="shared" si="2"/>
        <v/>
      </c>
      <c r="E7" s="222" t="str">
        <f t="shared" si="3"/>
        <v>1004조력공</v>
      </c>
      <c r="F7" s="230">
        <v>1004</v>
      </c>
      <c r="G7" s="231" t="s">
        <v>320</v>
      </c>
      <c r="H7" s="232">
        <v>162577</v>
      </c>
      <c r="I7" s="232">
        <v>160048</v>
      </c>
      <c r="J7" s="233">
        <v>153674</v>
      </c>
      <c r="K7" s="234">
        <v>152740</v>
      </c>
    </row>
    <row r="8" spans="1:11" ht="20.100000000000001" customHeight="1">
      <c r="A8" s="51">
        <v>1015</v>
      </c>
      <c r="B8" s="51" t="str">
        <f t="shared" si="0"/>
        <v>착암공</v>
      </c>
      <c r="C8" s="235">
        <f t="shared" si="1"/>
        <v>189031</v>
      </c>
      <c r="D8" s="51" t="str">
        <f t="shared" si="2"/>
        <v/>
      </c>
      <c r="E8" s="222" t="str">
        <f t="shared" si="3"/>
        <v>*1005제도사</v>
      </c>
      <c r="F8" s="236" t="s">
        <v>321</v>
      </c>
      <c r="G8" s="231" t="s">
        <v>322</v>
      </c>
      <c r="H8" s="232">
        <v>207792</v>
      </c>
      <c r="I8" s="232">
        <v>194662</v>
      </c>
      <c r="J8" s="233">
        <v>188233</v>
      </c>
      <c r="K8" s="234">
        <v>186251</v>
      </c>
    </row>
    <row r="9" spans="1:11" ht="20.100000000000001" customHeight="1">
      <c r="A9" s="51">
        <v>1019</v>
      </c>
      <c r="B9" s="51" t="str">
        <f t="shared" si="0"/>
        <v>포장공</v>
      </c>
      <c r="C9" s="235">
        <f t="shared" si="1"/>
        <v>232804</v>
      </c>
      <c r="D9" s="51" t="str">
        <f t="shared" si="2"/>
        <v/>
      </c>
      <c r="E9" s="222" t="str">
        <f t="shared" si="3"/>
        <v>1006비계공</v>
      </c>
      <c r="F9" s="230">
        <v>1006</v>
      </c>
      <c r="G9" s="231" t="s">
        <v>323</v>
      </c>
      <c r="H9" s="232">
        <v>269039</v>
      </c>
      <c r="I9" s="232">
        <v>262297</v>
      </c>
      <c r="J9" s="233">
        <v>254117</v>
      </c>
      <c r="K9" s="234">
        <v>247977</v>
      </c>
    </row>
    <row r="10" spans="1:11" ht="20.100000000000001" customHeight="1">
      <c r="A10" s="51">
        <v>1048</v>
      </c>
      <c r="B10" s="51" t="str">
        <f t="shared" si="0"/>
        <v>건설기계운전사</v>
      </c>
      <c r="C10" s="235">
        <f t="shared" si="1"/>
        <v>230245</v>
      </c>
      <c r="D10" s="51" t="str">
        <f t="shared" si="2"/>
        <v/>
      </c>
      <c r="E10" s="222" t="str">
        <f t="shared" si="3"/>
        <v>1007형틀목공</v>
      </c>
      <c r="F10" s="230">
        <v>1007</v>
      </c>
      <c r="G10" s="231" t="s">
        <v>324</v>
      </c>
      <c r="H10" s="232">
        <v>246376</v>
      </c>
      <c r="I10" s="232">
        <v>242138</v>
      </c>
      <c r="J10" s="233">
        <v>230766</v>
      </c>
      <c r="K10" s="234">
        <v>226280</v>
      </c>
    </row>
    <row r="11" spans="1:11" ht="20.100000000000001" customHeight="1">
      <c r="A11" s="51">
        <v>1049</v>
      </c>
      <c r="B11" s="51" t="str">
        <f t="shared" si="0"/>
        <v>화물차운전사</v>
      </c>
      <c r="C11" s="235">
        <f t="shared" si="1"/>
        <v>192000</v>
      </c>
      <c r="D11" s="51" t="str">
        <f t="shared" si="2"/>
        <v/>
      </c>
      <c r="E11" s="222" t="str">
        <f t="shared" si="3"/>
        <v>1008철근공</v>
      </c>
      <c r="F11" s="230">
        <v>1008</v>
      </c>
      <c r="G11" s="231" t="s">
        <v>325</v>
      </c>
      <c r="H11" s="232">
        <v>240080</v>
      </c>
      <c r="I11" s="232">
        <v>236805</v>
      </c>
      <c r="J11" s="233">
        <v>229629</v>
      </c>
      <c r="K11" s="234">
        <v>228896</v>
      </c>
    </row>
    <row r="12" spans="1:11" ht="20.100000000000001" customHeight="1">
      <c r="A12" s="51">
        <v>1075</v>
      </c>
      <c r="B12" s="51" t="str">
        <f t="shared" si="0"/>
        <v>내선전공</v>
      </c>
      <c r="C12" s="235">
        <f t="shared" si="1"/>
        <v>259089</v>
      </c>
      <c r="D12" s="51" t="str">
        <f t="shared" si="2"/>
        <v/>
      </c>
      <c r="E12" s="222" t="str">
        <f t="shared" si="3"/>
        <v>1009철공</v>
      </c>
      <c r="F12" s="230">
        <v>1009</v>
      </c>
      <c r="G12" s="231" t="s">
        <v>326</v>
      </c>
      <c r="H12" s="232">
        <v>211415</v>
      </c>
      <c r="I12" s="232">
        <v>209189</v>
      </c>
      <c r="J12" s="233">
        <v>202032</v>
      </c>
      <c r="K12" s="234">
        <v>200155</v>
      </c>
    </row>
    <row r="13" spans="1:11" ht="20.100000000000001" customHeight="1">
      <c r="A13" s="51">
        <v>1086</v>
      </c>
      <c r="B13" s="51" t="str">
        <f t="shared" si="0"/>
        <v>통신내선공</v>
      </c>
      <c r="C13" s="235">
        <f t="shared" si="1"/>
        <v>242964</v>
      </c>
      <c r="D13" s="51" t="str">
        <f t="shared" si="2"/>
        <v/>
      </c>
      <c r="E13" s="222" t="str">
        <f t="shared" si="3"/>
        <v>1010철판공</v>
      </c>
      <c r="F13" s="230">
        <v>1010</v>
      </c>
      <c r="G13" s="231" t="s">
        <v>327</v>
      </c>
      <c r="H13" s="232">
        <v>193615</v>
      </c>
      <c r="I13" s="232">
        <v>188181</v>
      </c>
      <c r="J13" s="233">
        <v>185232</v>
      </c>
      <c r="K13" s="234">
        <v>181604</v>
      </c>
    </row>
    <row r="14" spans="1:11" ht="20.100000000000001" customHeight="1">
      <c r="A14" s="51">
        <v>1087</v>
      </c>
      <c r="B14" s="51" t="str">
        <f t="shared" si="0"/>
        <v>통신설비공</v>
      </c>
      <c r="C14" s="235">
        <f t="shared" si="1"/>
        <v>272067</v>
      </c>
      <c r="D14" s="51" t="str">
        <f t="shared" si="2"/>
        <v/>
      </c>
      <c r="E14" s="222" t="str">
        <f t="shared" si="3"/>
        <v>1011철골공</v>
      </c>
      <c r="F14" s="230">
        <v>1011</v>
      </c>
      <c r="G14" s="231" t="s">
        <v>328</v>
      </c>
      <c r="H14" s="232">
        <v>216712</v>
      </c>
      <c r="I14" s="232">
        <v>214374</v>
      </c>
      <c r="J14" s="233">
        <v>207346</v>
      </c>
      <c r="K14" s="234">
        <v>205246</v>
      </c>
    </row>
    <row r="15" spans="1:11" ht="20.100000000000001" customHeight="1">
      <c r="A15" s="51">
        <v>1088</v>
      </c>
      <c r="B15" s="51" t="str">
        <f t="shared" si="0"/>
        <v>통신외선공</v>
      </c>
      <c r="C15" s="235">
        <f t="shared" si="1"/>
        <v>357144</v>
      </c>
      <c r="D15" s="51" t="str">
        <f t="shared" si="2"/>
        <v/>
      </c>
      <c r="E15" s="222" t="str">
        <f t="shared" si="3"/>
        <v>1012용접공</v>
      </c>
      <c r="F15" s="230">
        <v>1012</v>
      </c>
      <c r="G15" s="231" t="s">
        <v>329</v>
      </c>
      <c r="H15" s="232">
        <v>238739</v>
      </c>
      <c r="I15" s="232">
        <v>234564</v>
      </c>
      <c r="J15" s="233">
        <v>230706</v>
      </c>
      <c r="K15" s="234">
        <v>225966</v>
      </c>
    </row>
    <row r="16" spans="1:11" ht="20.100000000000001" customHeight="1">
      <c r="A16" s="51">
        <v>1089</v>
      </c>
      <c r="B16" s="51" t="str">
        <f t="shared" si="0"/>
        <v>통신케이블공</v>
      </c>
      <c r="C16" s="235">
        <f t="shared" si="1"/>
        <v>381041</v>
      </c>
      <c r="D16" s="51" t="str">
        <f t="shared" si="2"/>
        <v/>
      </c>
      <c r="E16" s="222" t="str">
        <f t="shared" si="3"/>
        <v>1013콘크리트공</v>
      </c>
      <c r="F16" s="230">
        <v>1013</v>
      </c>
      <c r="G16" s="231" t="s">
        <v>330</v>
      </c>
      <c r="H16" s="232">
        <v>235988</v>
      </c>
      <c r="I16" s="232">
        <v>227269</v>
      </c>
      <c r="J16" s="233">
        <v>220755</v>
      </c>
      <c r="K16" s="234">
        <v>215145</v>
      </c>
    </row>
    <row r="17" spans="1:21" ht="20.100000000000001" customHeight="1">
      <c r="A17" s="51">
        <v>1090</v>
      </c>
      <c r="B17" s="51" t="str">
        <f t="shared" si="0"/>
        <v>무선안테나공</v>
      </c>
      <c r="C17" s="235">
        <f t="shared" si="1"/>
        <v>311012</v>
      </c>
      <c r="D17" s="51" t="str">
        <f t="shared" si="2"/>
        <v/>
      </c>
      <c r="E17" s="222" t="str">
        <f t="shared" si="3"/>
        <v>1014보링공</v>
      </c>
      <c r="F17" s="230">
        <v>1014</v>
      </c>
      <c r="G17" s="231" t="s">
        <v>331</v>
      </c>
      <c r="H17" s="232">
        <v>199921</v>
      </c>
      <c r="I17" s="232">
        <v>199076</v>
      </c>
      <c r="J17" s="233">
        <v>193659</v>
      </c>
      <c r="K17" s="234">
        <v>191340</v>
      </c>
    </row>
    <row r="18" spans="1:21" ht="20.100000000000001" customHeight="1">
      <c r="A18" s="51">
        <v>2001</v>
      </c>
      <c r="B18" s="51" t="str">
        <f t="shared" si="0"/>
        <v>광케이블설치사</v>
      </c>
      <c r="C18" s="235">
        <f t="shared" si="1"/>
        <v>398214</v>
      </c>
      <c r="D18" s="51" t="str">
        <f t="shared" si="2"/>
        <v/>
      </c>
      <c r="E18" s="222" t="str">
        <f t="shared" si="3"/>
        <v>1015착암공</v>
      </c>
      <c r="F18" s="230">
        <v>1015</v>
      </c>
      <c r="G18" s="231" t="s">
        <v>332</v>
      </c>
      <c r="H18" s="232">
        <v>189031</v>
      </c>
      <c r="I18" s="232">
        <v>185264</v>
      </c>
      <c r="J18" s="233">
        <v>174178</v>
      </c>
      <c r="K18" s="234">
        <v>173250</v>
      </c>
    </row>
    <row r="19" spans="1:21" ht="20.100000000000001" customHeight="1">
      <c r="A19" s="51">
        <v>2002</v>
      </c>
      <c r="B19" s="51" t="str">
        <f t="shared" si="0"/>
        <v>H/W시험사</v>
      </c>
      <c r="C19" s="235">
        <f t="shared" si="1"/>
        <v>349792</v>
      </c>
      <c r="D19" s="51" t="str">
        <f t="shared" si="2"/>
        <v/>
      </c>
      <c r="E19" s="222" t="str">
        <f t="shared" si="3"/>
        <v>1016화약취급공</v>
      </c>
      <c r="F19" s="230">
        <v>1016</v>
      </c>
      <c r="G19" s="231" t="s">
        <v>333</v>
      </c>
      <c r="H19" s="232">
        <v>226437</v>
      </c>
      <c r="I19" s="232">
        <v>223097</v>
      </c>
      <c r="J19" s="233">
        <v>207145</v>
      </c>
      <c r="K19" s="234">
        <v>206294</v>
      </c>
    </row>
    <row r="20" spans="1:21" ht="20.100000000000001" customHeight="1">
      <c r="A20" s="51">
        <v>2003</v>
      </c>
      <c r="B20" s="51" t="str">
        <f t="shared" si="0"/>
        <v>S/W시험사</v>
      </c>
      <c r="C20" s="235">
        <f t="shared" si="1"/>
        <v>391265</v>
      </c>
      <c r="D20" s="51" t="str">
        <f t="shared" si="2"/>
        <v/>
      </c>
      <c r="E20" s="222" t="str">
        <f t="shared" si="3"/>
        <v>1017할석공</v>
      </c>
      <c r="F20" s="230">
        <v>1017</v>
      </c>
      <c r="G20" s="231" t="s">
        <v>334</v>
      </c>
      <c r="H20" s="232">
        <v>208344</v>
      </c>
      <c r="I20" s="232">
        <v>200625</v>
      </c>
      <c r="J20" s="233">
        <v>195374</v>
      </c>
      <c r="K20" s="234">
        <v>189028</v>
      </c>
    </row>
    <row r="21" spans="1:21" ht="20.100000000000001" customHeight="1">
      <c r="A21" s="51">
        <v>5001</v>
      </c>
      <c r="B21" s="51" t="str">
        <f t="shared" si="0"/>
        <v>통신관련기사</v>
      </c>
      <c r="C21" s="235">
        <f t="shared" si="1"/>
        <v>284842</v>
      </c>
      <c r="D21" s="51" t="str">
        <f t="shared" si="2"/>
        <v/>
      </c>
      <c r="E21" s="222" t="str">
        <f t="shared" si="3"/>
        <v>1018포설공</v>
      </c>
      <c r="F21" s="230">
        <v>1018</v>
      </c>
      <c r="G21" s="231" t="s">
        <v>335</v>
      </c>
      <c r="H21" s="232">
        <v>192239</v>
      </c>
      <c r="I21" s="232">
        <v>183371</v>
      </c>
      <c r="J21" s="233" t="s">
        <v>336</v>
      </c>
      <c r="K21" s="234">
        <v>172935</v>
      </c>
    </row>
    <row r="22" spans="1:21" ht="20.100000000000001" customHeight="1">
      <c r="A22" s="51">
        <v>5002</v>
      </c>
      <c r="B22" s="51" t="str">
        <f t="shared" si="0"/>
        <v>통신관련산업기사</v>
      </c>
      <c r="C22" s="235">
        <f t="shared" si="1"/>
        <v>273786</v>
      </c>
      <c r="D22" s="51" t="str">
        <f t="shared" si="2"/>
        <v/>
      </c>
      <c r="E22" s="222" t="str">
        <f t="shared" si="3"/>
        <v>1019포장공</v>
      </c>
      <c r="F22" s="230">
        <v>1019</v>
      </c>
      <c r="G22" s="231" t="s">
        <v>337</v>
      </c>
      <c r="H22" s="232">
        <v>232804</v>
      </c>
      <c r="I22" s="232">
        <v>225104</v>
      </c>
      <c r="J22" s="233">
        <v>215034</v>
      </c>
      <c r="K22" s="234">
        <v>212761</v>
      </c>
    </row>
    <row r="23" spans="1:21" ht="20.100000000000001" customHeight="1">
      <c r="A23" s="51">
        <v>5003</v>
      </c>
      <c r="B23" s="51" t="str">
        <f t="shared" si="0"/>
        <v>통신관련기능사</v>
      </c>
      <c r="C23" s="235">
        <f t="shared" si="1"/>
        <v>227878</v>
      </c>
      <c r="D23" s="51" t="str">
        <f t="shared" si="2"/>
        <v/>
      </c>
      <c r="E23" s="222" t="str">
        <f t="shared" si="3"/>
        <v>1020잠수부</v>
      </c>
      <c r="F23" s="230">
        <v>1020</v>
      </c>
      <c r="G23" s="231" t="s">
        <v>338</v>
      </c>
      <c r="H23" s="232">
        <v>323830</v>
      </c>
      <c r="I23" s="232">
        <v>322115</v>
      </c>
      <c r="J23" s="233">
        <v>295409</v>
      </c>
      <c r="K23" s="234">
        <v>285645</v>
      </c>
    </row>
    <row r="24" spans="1:21" ht="20.100000000000001" customHeight="1">
      <c r="A24" s="51">
        <v>1047</v>
      </c>
      <c r="B24" s="51" t="str">
        <f t="shared" si="0"/>
        <v>건설기계조장</v>
      </c>
      <c r="C24" s="235">
        <f t="shared" si="1"/>
        <v>183489</v>
      </c>
      <c r="D24" s="51" t="str">
        <f t="shared" si="2"/>
        <v/>
      </c>
      <c r="E24" s="222" t="str">
        <f t="shared" si="3"/>
        <v>1021조적공</v>
      </c>
      <c r="F24" s="230">
        <v>1021</v>
      </c>
      <c r="G24" s="231" t="s">
        <v>339</v>
      </c>
      <c r="H24" s="232">
        <v>233781</v>
      </c>
      <c r="I24" s="232">
        <v>222862</v>
      </c>
      <c r="J24" s="233">
        <v>219340</v>
      </c>
      <c r="K24" s="234">
        <v>217664</v>
      </c>
    </row>
    <row r="25" spans="1:21" ht="20.100000000000001" customHeight="1">
      <c r="A25" s="73">
        <v>1050</v>
      </c>
      <c r="B25" s="73" t="str">
        <f t="shared" si="0"/>
        <v>일반기계운전사</v>
      </c>
      <c r="C25" s="237">
        <f t="shared" si="1"/>
        <v>151669</v>
      </c>
      <c r="D25" s="73" t="str">
        <f t="shared" si="2"/>
        <v/>
      </c>
      <c r="E25" s="222" t="str">
        <f t="shared" si="3"/>
        <v>1022견출공</v>
      </c>
      <c r="F25" s="230">
        <v>1022</v>
      </c>
      <c r="G25" s="231" t="s">
        <v>340</v>
      </c>
      <c r="H25" s="232">
        <v>227145</v>
      </c>
      <c r="I25" s="232">
        <v>218209</v>
      </c>
      <c r="J25" s="233">
        <v>209167</v>
      </c>
      <c r="K25" s="234">
        <v>199735</v>
      </c>
    </row>
    <row r="26" spans="1:21" ht="20.100000000000001" customHeight="1">
      <c r="A26" s="451" t="s">
        <v>341</v>
      </c>
      <c r="B26" s="451"/>
      <c r="C26" s="451"/>
      <c r="D26" s="451"/>
      <c r="E26" s="222" t="str">
        <f t="shared" si="3"/>
        <v>1023건축목공</v>
      </c>
      <c r="F26" s="230">
        <v>1023</v>
      </c>
      <c r="G26" s="231" t="s">
        <v>342</v>
      </c>
      <c r="H26" s="232">
        <v>242631</v>
      </c>
      <c r="I26" s="232">
        <v>237273</v>
      </c>
      <c r="J26" s="233">
        <v>225210</v>
      </c>
      <c r="K26" s="234">
        <v>224657</v>
      </c>
    </row>
    <row r="27" spans="1:21">
      <c r="E27" s="222" t="str">
        <f t="shared" si="3"/>
        <v>1024창호공</v>
      </c>
      <c r="F27" s="230">
        <v>1024</v>
      </c>
      <c r="G27" s="231" t="s">
        <v>343</v>
      </c>
      <c r="H27" s="232">
        <v>234564</v>
      </c>
      <c r="I27" s="232">
        <v>224380</v>
      </c>
      <c r="J27" s="233">
        <v>219260</v>
      </c>
      <c r="K27" s="234">
        <v>217409</v>
      </c>
    </row>
    <row r="28" spans="1:21">
      <c r="E28" s="222" t="str">
        <f t="shared" si="3"/>
        <v>1025유리공</v>
      </c>
      <c r="F28" s="230">
        <v>1025</v>
      </c>
      <c r="G28" s="231" t="s">
        <v>344</v>
      </c>
      <c r="H28" s="232">
        <v>229105</v>
      </c>
      <c r="I28" s="232">
        <v>221409</v>
      </c>
      <c r="J28" s="233">
        <v>211036</v>
      </c>
      <c r="K28" s="234">
        <v>205044</v>
      </c>
    </row>
    <row r="29" spans="1:21">
      <c r="E29" s="222" t="str">
        <f t="shared" si="3"/>
        <v>1026방수공</v>
      </c>
      <c r="F29" s="230">
        <v>1026</v>
      </c>
      <c r="G29" s="231" t="s">
        <v>345</v>
      </c>
      <c r="H29" s="232">
        <v>191620</v>
      </c>
      <c r="I29" s="232">
        <v>184934</v>
      </c>
      <c r="J29" s="233">
        <v>176933</v>
      </c>
      <c r="K29" s="234">
        <v>174334</v>
      </c>
    </row>
    <row r="30" spans="1:21">
      <c r="E30" s="222" t="str">
        <f t="shared" si="3"/>
        <v>1027미장공</v>
      </c>
      <c r="F30" s="230">
        <v>1027</v>
      </c>
      <c r="G30" s="231" t="s">
        <v>346</v>
      </c>
      <c r="H30" s="232">
        <v>239846</v>
      </c>
      <c r="I30" s="232">
        <v>237304</v>
      </c>
      <c r="J30" s="233">
        <v>228820</v>
      </c>
      <c r="K30" s="234">
        <v>228423</v>
      </c>
      <c r="T30" s="46">
        <f>S11</f>
        <v>0</v>
      </c>
      <c r="U30" s="279" t="s">
        <v>887</v>
      </c>
    </row>
    <row r="31" spans="1:21">
      <c r="E31" s="222" t="str">
        <f t="shared" si="3"/>
        <v>1028타일공</v>
      </c>
      <c r="F31" s="230">
        <v>1028</v>
      </c>
      <c r="G31" s="231" t="s">
        <v>347</v>
      </c>
      <c r="H31" s="232">
        <v>253427</v>
      </c>
      <c r="I31" s="232">
        <v>247079</v>
      </c>
      <c r="J31" s="233">
        <v>234370</v>
      </c>
      <c r="K31" s="234">
        <v>230160</v>
      </c>
      <c r="T31" s="46">
        <f>S12</f>
        <v>0</v>
      </c>
      <c r="U31" s="279" t="s">
        <v>888</v>
      </c>
    </row>
    <row r="32" spans="1:21">
      <c r="E32" s="222" t="str">
        <f t="shared" si="3"/>
        <v>1029도장공</v>
      </c>
      <c r="F32" s="230">
        <v>1029</v>
      </c>
      <c r="G32" s="231" t="s">
        <v>348</v>
      </c>
      <c r="H32" s="232">
        <v>235799</v>
      </c>
      <c r="I32" s="232">
        <v>229273</v>
      </c>
      <c r="J32" s="233">
        <v>217123</v>
      </c>
      <c r="K32" s="234">
        <v>213676</v>
      </c>
    </row>
    <row r="33" spans="5:11">
      <c r="E33" s="222" t="str">
        <f t="shared" si="3"/>
        <v>1030내장공</v>
      </c>
      <c r="F33" s="230">
        <v>1030</v>
      </c>
      <c r="G33" s="231" t="s">
        <v>349</v>
      </c>
      <c r="H33" s="232">
        <v>222738</v>
      </c>
      <c r="I33" s="232">
        <v>217517</v>
      </c>
      <c r="J33" s="233">
        <v>211250</v>
      </c>
      <c r="K33" s="234">
        <v>206253</v>
      </c>
    </row>
    <row r="34" spans="5:11">
      <c r="E34" s="222" t="str">
        <f t="shared" si="3"/>
        <v>1031도배공</v>
      </c>
      <c r="F34" s="230">
        <v>1031</v>
      </c>
      <c r="G34" s="231" t="s">
        <v>350</v>
      </c>
      <c r="H34" s="232">
        <v>199187</v>
      </c>
      <c r="I34" s="232">
        <v>192426</v>
      </c>
      <c r="J34" s="233">
        <v>188914</v>
      </c>
      <c r="K34" s="234">
        <v>185814</v>
      </c>
    </row>
    <row r="35" spans="5:11">
      <c r="E35" s="222" t="str">
        <f t="shared" si="3"/>
        <v>*1032연마공</v>
      </c>
      <c r="F35" s="236" t="s">
        <v>351</v>
      </c>
      <c r="G35" s="231" t="s">
        <v>352</v>
      </c>
      <c r="H35" s="232">
        <v>186660</v>
      </c>
      <c r="I35" s="238" t="s">
        <v>336</v>
      </c>
      <c r="J35" s="232">
        <v>170190</v>
      </c>
      <c r="K35" s="239" t="s">
        <v>336</v>
      </c>
    </row>
    <row r="36" spans="5:11">
      <c r="E36" s="222" t="str">
        <f t="shared" si="3"/>
        <v>1033석공</v>
      </c>
      <c r="F36" s="230">
        <v>1033</v>
      </c>
      <c r="G36" s="231" t="s">
        <v>353</v>
      </c>
      <c r="H36" s="232">
        <v>236050</v>
      </c>
      <c r="I36" s="232">
        <v>226394</v>
      </c>
      <c r="J36" s="232">
        <v>217417</v>
      </c>
      <c r="K36" s="234">
        <v>212629</v>
      </c>
    </row>
    <row r="37" spans="5:11">
      <c r="E37" s="222" t="str">
        <f t="shared" si="3"/>
        <v>1034줄눈공</v>
      </c>
      <c r="F37" s="230">
        <v>1034</v>
      </c>
      <c r="G37" s="231" t="s">
        <v>354</v>
      </c>
      <c r="H37" s="232">
        <v>181682</v>
      </c>
      <c r="I37" s="232">
        <v>176807</v>
      </c>
      <c r="J37" s="232">
        <v>173416</v>
      </c>
      <c r="K37" s="234">
        <v>169920</v>
      </c>
    </row>
    <row r="38" spans="5:11">
      <c r="E38" s="222" t="str">
        <f t="shared" si="3"/>
        <v>1035판넬조립공</v>
      </c>
      <c r="F38" s="230">
        <v>1035</v>
      </c>
      <c r="G38" s="231" t="s">
        <v>355</v>
      </c>
      <c r="H38" s="232">
        <v>205422</v>
      </c>
      <c r="I38" s="232">
        <v>198691</v>
      </c>
      <c r="J38" s="232">
        <v>192957</v>
      </c>
      <c r="K38" s="234">
        <v>186646</v>
      </c>
    </row>
    <row r="39" spans="5:11">
      <c r="E39" s="222" t="str">
        <f t="shared" si="3"/>
        <v>1036지붕잇기공</v>
      </c>
      <c r="F39" s="230">
        <v>1036</v>
      </c>
      <c r="G39" s="231" t="s">
        <v>356</v>
      </c>
      <c r="H39" s="232">
        <v>204039</v>
      </c>
      <c r="I39" s="232">
        <v>194244</v>
      </c>
      <c r="J39" s="232">
        <v>187839</v>
      </c>
      <c r="K39" s="234">
        <v>181305</v>
      </c>
    </row>
    <row r="40" spans="5:11">
      <c r="E40" s="222" t="str">
        <f t="shared" si="3"/>
        <v>*1037벌목부</v>
      </c>
      <c r="F40" s="236" t="s">
        <v>357</v>
      </c>
      <c r="G40" s="231" t="s">
        <v>358</v>
      </c>
      <c r="H40" s="232">
        <v>219920</v>
      </c>
      <c r="I40" s="232">
        <v>213333</v>
      </c>
      <c r="J40" s="232">
        <v>201640</v>
      </c>
      <c r="K40" s="234">
        <v>200000</v>
      </c>
    </row>
    <row r="41" spans="5:11">
      <c r="E41" s="222" t="str">
        <f t="shared" si="3"/>
        <v>1038조경공</v>
      </c>
      <c r="F41" s="230">
        <v>1038</v>
      </c>
      <c r="G41" s="231" t="s">
        <v>359</v>
      </c>
      <c r="H41" s="232">
        <v>192790</v>
      </c>
      <c r="I41" s="232">
        <v>189749</v>
      </c>
      <c r="J41" s="232">
        <v>185347</v>
      </c>
      <c r="K41" s="234">
        <v>181378</v>
      </c>
    </row>
    <row r="42" spans="5:11">
      <c r="E42" s="222" t="str">
        <f t="shared" si="3"/>
        <v>1039배관공</v>
      </c>
      <c r="F42" s="230">
        <v>1039</v>
      </c>
      <c r="G42" s="231" t="s">
        <v>360</v>
      </c>
      <c r="H42" s="232">
        <v>208255</v>
      </c>
      <c r="I42" s="232">
        <v>202689</v>
      </c>
      <c r="J42" s="232">
        <v>202212</v>
      </c>
      <c r="K42" s="234">
        <v>201852</v>
      </c>
    </row>
    <row r="43" spans="5:11">
      <c r="E43" s="222" t="str">
        <f t="shared" si="3"/>
        <v>1040배관공(수도)</v>
      </c>
      <c r="F43" s="230">
        <v>1040</v>
      </c>
      <c r="G43" s="231" t="s">
        <v>361</v>
      </c>
      <c r="H43" s="232">
        <v>220741</v>
      </c>
      <c r="I43" s="232">
        <v>216011</v>
      </c>
      <c r="J43" s="232">
        <v>208005</v>
      </c>
      <c r="K43" s="234">
        <v>205381</v>
      </c>
    </row>
    <row r="44" spans="5:11">
      <c r="E44" s="222" t="str">
        <f t="shared" si="3"/>
        <v>*1041보일러공</v>
      </c>
      <c r="F44" s="236" t="s">
        <v>362</v>
      </c>
      <c r="G44" s="231" t="s">
        <v>363</v>
      </c>
      <c r="H44" s="232">
        <v>205072</v>
      </c>
      <c r="I44" s="238" t="s">
        <v>336</v>
      </c>
      <c r="J44" s="232">
        <v>193938</v>
      </c>
      <c r="K44" s="234">
        <v>190000</v>
      </c>
    </row>
    <row r="45" spans="5:11">
      <c r="E45" s="222" t="str">
        <f t="shared" si="3"/>
        <v>1042위생공</v>
      </c>
      <c r="F45" s="230">
        <v>1042</v>
      </c>
      <c r="G45" s="231" t="s">
        <v>364</v>
      </c>
      <c r="H45" s="232">
        <v>201663</v>
      </c>
      <c r="I45" s="232">
        <v>196165</v>
      </c>
      <c r="J45" s="232">
        <v>193759</v>
      </c>
      <c r="K45" s="234">
        <v>193773</v>
      </c>
    </row>
    <row r="46" spans="5:11">
      <c r="E46" s="222" t="str">
        <f t="shared" si="3"/>
        <v>1043덕트공</v>
      </c>
      <c r="F46" s="230">
        <v>1043</v>
      </c>
      <c r="G46" s="231" t="s">
        <v>365</v>
      </c>
      <c r="H46" s="232">
        <v>189441</v>
      </c>
      <c r="I46" s="232">
        <v>188856</v>
      </c>
      <c r="J46" s="232">
        <v>181078</v>
      </c>
      <c r="K46" s="234">
        <v>181676</v>
      </c>
    </row>
    <row r="47" spans="5:11">
      <c r="E47" s="222" t="str">
        <f t="shared" si="3"/>
        <v>1044보온공</v>
      </c>
      <c r="F47" s="230">
        <v>1044</v>
      </c>
      <c r="G47" s="231" t="s">
        <v>366</v>
      </c>
      <c r="H47" s="232">
        <v>191095</v>
      </c>
      <c r="I47" s="232">
        <v>185212</v>
      </c>
      <c r="J47" s="232">
        <v>183071</v>
      </c>
      <c r="K47" s="234">
        <v>184244</v>
      </c>
    </row>
    <row r="48" spans="5:11">
      <c r="E48" s="222" t="str">
        <f t="shared" si="3"/>
        <v>1045인력운반공</v>
      </c>
      <c r="F48" s="230">
        <v>1045</v>
      </c>
      <c r="G48" s="231" t="s">
        <v>367</v>
      </c>
      <c r="H48" s="232">
        <v>162860</v>
      </c>
      <c r="I48" s="232">
        <v>161039</v>
      </c>
      <c r="J48" s="232">
        <v>152837</v>
      </c>
      <c r="K48" s="234">
        <v>152601</v>
      </c>
    </row>
    <row r="49" spans="5:11">
      <c r="E49" s="222" t="str">
        <f t="shared" si="3"/>
        <v>1046궤도공</v>
      </c>
      <c r="F49" s="230">
        <v>1046</v>
      </c>
      <c r="G49" s="231" t="s">
        <v>368</v>
      </c>
      <c r="H49" s="232">
        <v>182713</v>
      </c>
      <c r="I49" s="232">
        <v>175508</v>
      </c>
      <c r="J49" s="232">
        <v>167662</v>
      </c>
      <c r="K49" s="234">
        <v>163911</v>
      </c>
    </row>
    <row r="50" spans="5:11">
      <c r="E50" s="222" t="str">
        <f t="shared" si="3"/>
        <v>1047건설기계조장</v>
      </c>
      <c r="F50" s="236">
        <v>1047</v>
      </c>
      <c r="G50" s="231" t="s">
        <v>369</v>
      </c>
      <c r="H50" s="232">
        <v>183489</v>
      </c>
      <c r="I50" s="232">
        <v>172131</v>
      </c>
      <c r="J50" s="232">
        <v>165046</v>
      </c>
      <c r="K50" s="234">
        <v>162226</v>
      </c>
    </row>
    <row r="51" spans="5:11">
      <c r="E51" s="222" t="str">
        <f t="shared" si="3"/>
        <v>1048건설기계운전사</v>
      </c>
      <c r="F51" s="230">
        <v>1048</v>
      </c>
      <c r="G51" s="231" t="s">
        <v>370</v>
      </c>
      <c r="H51" s="232">
        <v>230245</v>
      </c>
      <c r="I51" s="232">
        <v>229676</v>
      </c>
      <c r="J51" s="232">
        <v>215834</v>
      </c>
      <c r="K51" s="234">
        <v>212637</v>
      </c>
    </row>
    <row r="52" spans="5:11">
      <c r="E52" s="222" t="str">
        <f t="shared" si="3"/>
        <v>1049화물차운전사</v>
      </c>
      <c r="F52" s="236">
        <v>1049</v>
      </c>
      <c r="G52" s="231" t="s">
        <v>371</v>
      </c>
      <c r="H52" s="232">
        <v>192000</v>
      </c>
      <c r="I52" s="232">
        <v>190297</v>
      </c>
      <c r="J52" s="232">
        <v>178501</v>
      </c>
      <c r="K52" s="234">
        <v>173879</v>
      </c>
    </row>
    <row r="53" spans="5:11">
      <c r="E53" s="222" t="str">
        <f t="shared" si="3"/>
        <v>1050일반기계운전사</v>
      </c>
      <c r="F53" s="236">
        <v>1050</v>
      </c>
      <c r="G53" s="231" t="s">
        <v>372</v>
      </c>
      <c r="H53" s="232">
        <v>151669</v>
      </c>
      <c r="I53" s="232">
        <v>140351</v>
      </c>
      <c r="J53" s="238" t="s">
        <v>336</v>
      </c>
      <c r="K53" s="234">
        <v>137143</v>
      </c>
    </row>
    <row r="54" spans="5:11">
      <c r="E54" s="222" t="str">
        <f t="shared" si="3"/>
        <v>1051기계설비공</v>
      </c>
      <c r="F54" s="230">
        <v>1051</v>
      </c>
      <c r="G54" s="231" t="s">
        <v>373</v>
      </c>
      <c r="H54" s="232">
        <v>210486</v>
      </c>
      <c r="I54" s="232">
        <v>199489</v>
      </c>
      <c r="J54" s="232">
        <v>194812</v>
      </c>
      <c r="K54" s="234">
        <v>190522</v>
      </c>
    </row>
    <row r="55" spans="5:11">
      <c r="E55" s="222" t="str">
        <f t="shared" si="3"/>
        <v>**1052준설선선장</v>
      </c>
      <c r="F55" s="236" t="s">
        <v>374</v>
      </c>
      <c r="G55" s="231" t="s">
        <v>375</v>
      </c>
      <c r="H55" s="238" t="s">
        <v>336</v>
      </c>
      <c r="I55" s="238" t="s">
        <v>336</v>
      </c>
      <c r="J55" s="238" t="s">
        <v>336</v>
      </c>
      <c r="K55" s="239" t="s">
        <v>336</v>
      </c>
    </row>
    <row r="56" spans="5:11">
      <c r="E56" s="222" t="str">
        <f t="shared" si="3"/>
        <v>**1053준설선기관사</v>
      </c>
      <c r="F56" s="236" t="s">
        <v>376</v>
      </c>
      <c r="G56" s="231" t="s">
        <v>377</v>
      </c>
      <c r="H56" s="238" t="s">
        <v>336</v>
      </c>
      <c r="I56" s="238" t="s">
        <v>336</v>
      </c>
      <c r="J56" s="238" t="s">
        <v>336</v>
      </c>
      <c r="K56" s="239" t="s">
        <v>336</v>
      </c>
    </row>
    <row r="57" spans="5:11">
      <c r="E57" s="222" t="str">
        <f t="shared" si="3"/>
        <v>**1054준설선운전사</v>
      </c>
      <c r="F57" s="236" t="s">
        <v>378</v>
      </c>
      <c r="G57" s="231" t="s">
        <v>379</v>
      </c>
      <c r="H57" s="238" t="s">
        <v>336</v>
      </c>
      <c r="I57" s="238" t="s">
        <v>336</v>
      </c>
      <c r="J57" s="238" t="s">
        <v>336</v>
      </c>
      <c r="K57" s="239" t="s">
        <v>336</v>
      </c>
    </row>
    <row r="58" spans="5:11">
      <c r="E58" s="222" t="str">
        <f t="shared" si="3"/>
        <v>**1055선원</v>
      </c>
      <c r="F58" s="236" t="s">
        <v>380</v>
      </c>
      <c r="G58" s="231" t="s">
        <v>381</v>
      </c>
      <c r="H58" s="238" t="s">
        <v>336</v>
      </c>
      <c r="I58" s="232">
        <v>160646</v>
      </c>
      <c r="J58" s="232">
        <v>148176</v>
      </c>
      <c r="K58" s="239" t="s">
        <v>336</v>
      </c>
    </row>
    <row r="59" spans="5:11">
      <c r="E59" s="222" t="str">
        <f t="shared" si="3"/>
        <v>1056플랜트배관공</v>
      </c>
      <c r="F59" s="230">
        <v>1056</v>
      </c>
      <c r="G59" s="231" t="s">
        <v>382</v>
      </c>
      <c r="H59" s="232">
        <v>296124</v>
      </c>
      <c r="I59" s="232">
        <v>289075</v>
      </c>
      <c r="J59" s="232">
        <v>271268</v>
      </c>
      <c r="K59" s="234">
        <v>266618</v>
      </c>
    </row>
    <row r="60" spans="5:11">
      <c r="E60" s="222" t="str">
        <f t="shared" si="3"/>
        <v>1057플랜트제관공</v>
      </c>
      <c r="F60" s="230">
        <v>1057</v>
      </c>
      <c r="G60" s="231" t="s">
        <v>383</v>
      </c>
      <c r="H60" s="232">
        <v>232031</v>
      </c>
      <c r="I60" s="232">
        <v>228994</v>
      </c>
      <c r="J60" s="232">
        <v>220871</v>
      </c>
      <c r="K60" s="234">
        <v>208513</v>
      </c>
    </row>
    <row r="61" spans="5:11">
      <c r="E61" s="222" t="str">
        <f t="shared" si="3"/>
        <v>1058플랜트용접공</v>
      </c>
      <c r="F61" s="230">
        <v>1058</v>
      </c>
      <c r="G61" s="231" t="s">
        <v>384</v>
      </c>
      <c r="H61" s="232">
        <v>263081</v>
      </c>
      <c r="I61" s="232">
        <v>254611</v>
      </c>
      <c r="J61" s="232">
        <v>240972</v>
      </c>
      <c r="K61" s="234">
        <v>238423</v>
      </c>
    </row>
    <row r="62" spans="5:11">
      <c r="E62" s="222" t="str">
        <f t="shared" si="3"/>
        <v>**1059플랜트특수용접공</v>
      </c>
      <c r="F62" s="236" t="s">
        <v>385</v>
      </c>
      <c r="G62" s="231" t="s">
        <v>386</v>
      </c>
      <c r="H62" s="238" t="s">
        <v>336</v>
      </c>
      <c r="I62" s="232">
        <v>309714</v>
      </c>
      <c r="J62" s="238" t="s">
        <v>336</v>
      </c>
      <c r="K62" s="234">
        <v>285714</v>
      </c>
    </row>
    <row r="63" spans="5:11">
      <c r="E63" s="222" t="str">
        <f t="shared" si="3"/>
        <v>1060플랜트기계설치공</v>
      </c>
      <c r="F63" s="230">
        <v>1060</v>
      </c>
      <c r="G63" s="231" t="s">
        <v>387</v>
      </c>
      <c r="H63" s="232">
        <v>228122</v>
      </c>
      <c r="I63" s="232">
        <v>232558</v>
      </c>
      <c r="J63" s="232">
        <v>224492</v>
      </c>
      <c r="K63" s="234">
        <v>217415</v>
      </c>
    </row>
    <row r="64" spans="5:11">
      <c r="E64" s="222" t="str">
        <f t="shared" si="3"/>
        <v>1061플랜트특별인부</v>
      </c>
      <c r="F64" s="230">
        <v>1061</v>
      </c>
      <c r="G64" s="231" t="s">
        <v>388</v>
      </c>
      <c r="H64" s="232">
        <v>198285</v>
      </c>
      <c r="I64" s="232">
        <v>187735</v>
      </c>
      <c r="J64" s="232">
        <v>182649</v>
      </c>
      <c r="K64" s="234">
        <v>176704</v>
      </c>
    </row>
    <row r="65" spans="5:11">
      <c r="E65" s="222" t="str">
        <f t="shared" si="3"/>
        <v>1062플랜트케이블전공</v>
      </c>
      <c r="F65" s="230">
        <v>1062</v>
      </c>
      <c r="G65" s="231" t="s">
        <v>389</v>
      </c>
      <c r="H65" s="232">
        <v>293572</v>
      </c>
      <c r="I65" s="232">
        <v>296879</v>
      </c>
      <c r="J65" s="232">
        <v>290040</v>
      </c>
      <c r="K65" s="234">
        <v>274707</v>
      </c>
    </row>
    <row r="66" spans="5:11">
      <c r="E66" s="222" t="str">
        <f t="shared" si="3"/>
        <v>*1063플랜트계장공</v>
      </c>
      <c r="F66" s="236" t="s">
        <v>390</v>
      </c>
      <c r="G66" s="231" t="s">
        <v>391</v>
      </c>
      <c r="H66" s="232">
        <v>214700</v>
      </c>
      <c r="I66" s="232">
        <v>208010</v>
      </c>
      <c r="J66" s="232">
        <v>194262</v>
      </c>
      <c r="K66" s="234">
        <v>196381</v>
      </c>
    </row>
    <row r="67" spans="5:11">
      <c r="E67" s="222" t="str">
        <f t="shared" si="3"/>
        <v>**1064플랜트덕트공</v>
      </c>
      <c r="F67" s="236" t="s">
        <v>392</v>
      </c>
      <c r="G67" s="231" t="s">
        <v>393</v>
      </c>
      <c r="H67" s="238" t="s">
        <v>336</v>
      </c>
      <c r="I67" s="238" t="s">
        <v>336</v>
      </c>
      <c r="J67" s="238" t="s">
        <v>336</v>
      </c>
      <c r="K67" s="234">
        <v>183708</v>
      </c>
    </row>
    <row r="68" spans="5:11">
      <c r="E68" s="222" t="str">
        <f t="shared" si="3"/>
        <v>*1065플랜트보온공</v>
      </c>
      <c r="F68" s="236" t="s">
        <v>394</v>
      </c>
      <c r="G68" s="231" t="s">
        <v>395</v>
      </c>
      <c r="H68" s="232">
        <v>248570</v>
      </c>
      <c r="I68" s="232">
        <v>236000</v>
      </c>
      <c r="J68" s="232">
        <v>227694</v>
      </c>
      <c r="K68" s="234">
        <v>219868</v>
      </c>
    </row>
    <row r="69" spans="5:11">
      <c r="E69" s="222" t="str">
        <f t="shared" ref="E69:E121" si="4">F69&amp;G69</f>
        <v>*1066제철축로공</v>
      </c>
      <c r="F69" s="236" t="s">
        <v>396</v>
      </c>
      <c r="G69" s="231" t="s">
        <v>397</v>
      </c>
      <c r="H69" s="232">
        <v>282707</v>
      </c>
      <c r="I69" s="232">
        <v>270000</v>
      </c>
      <c r="J69" s="232">
        <v>260000</v>
      </c>
      <c r="K69" s="234">
        <v>260000</v>
      </c>
    </row>
    <row r="70" spans="5:11">
      <c r="E70" s="222" t="str">
        <f t="shared" si="4"/>
        <v>1067비파괴시험공</v>
      </c>
      <c r="F70" s="230">
        <v>1067</v>
      </c>
      <c r="G70" s="231" t="s">
        <v>398</v>
      </c>
      <c r="H70" s="232">
        <v>221714</v>
      </c>
      <c r="I70" s="232">
        <v>218137</v>
      </c>
      <c r="J70" s="232">
        <v>222653</v>
      </c>
      <c r="K70" s="234">
        <v>227625</v>
      </c>
    </row>
    <row r="71" spans="5:11">
      <c r="E71" s="222" t="str">
        <f t="shared" si="4"/>
        <v>*1068특급품질관리원</v>
      </c>
      <c r="F71" s="236" t="s">
        <v>399</v>
      </c>
      <c r="G71" s="231" t="s">
        <v>400</v>
      </c>
      <c r="H71" s="232">
        <v>186667</v>
      </c>
      <c r="I71" s="238" t="s">
        <v>336</v>
      </c>
      <c r="J71" s="232">
        <v>184123</v>
      </c>
      <c r="K71" s="234">
        <v>182441</v>
      </c>
    </row>
    <row r="72" spans="5:11">
      <c r="E72" s="222" t="str">
        <f t="shared" si="4"/>
        <v>*1069고급품질관리원</v>
      </c>
      <c r="F72" s="236" t="s">
        <v>401</v>
      </c>
      <c r="G72" s="231" t="s">
        <v>402</v>
      </c>
      <c r="H72" s="232">
        <v>183333</v>
      </c>
      <c r="I72" s="232">
        <v>179705</v>
      </c>
      <c r="J72" s="232">
        <v>178915</v>
      </c>
      <c r="K72" s="234">
        <v>175386</v>
      </c>
    </row>
    <row r="73" spans="5:11">
      <c r="E73" s="222" t="str">
        <f t="shared" si="4"/>
        <v>*1070중급품질관리원</v>
      </c>
      <c r="F73" s="236" t="s">
        <v>403</v>
      </c>
      <c r="G73" s="231" t="s">
        <v>404</v>
      </c>
      <c r="H73" s="232">
        <v>167559</v>
      </c>
      <c r="I73" s="232">
        <v>165777</v>
      </c>
      <c r="J73" s="232">
        <v>163497</v>
      </c>
      <c r="K73" s="234">
        <v>160900</v>
      </c>
    </row>
    <row r="74" spans="5:11">
      <c r="E74" s="222" t="str">
        <f t="shared" si="4"/>
        <v>*1071초급품질관리원</v>
      </c>
      <c r="F74" s="236" t="s">
        <v>405</v>
      </c>
      <c r="G74" s="231" t="s">
        <v>406</v>
      </c>
      <c r="H74" s="232">
        <v>140000</v>
      </c>
      <c r="I74" s="232">
        <v>138833</v>
      </c>
      <c r="J74" s="232">
        <v>137759</v>
      </c>
      <c r="K74" s="234">
        <v>136668</v>
      </c>
    </row>
    <row r="75" spans="5:11">
      <c r="E75" s="222" t="str">
        <f t="shared" si="4"/>
        <v>1072지적기사</v>
      </c>
      <c r="F75" s="230">
        <v>1072</v>
      </c>
      <c r="G75" s="231" t="s">
        <v>407</v>
      </c>
      <c r="H75" s="232">
        <v>250962</v>
      </c>
      <c r="I75" s="232">
        <v>250223</v>
      </c>
      <c r="J75" s="232">
        <v>245110</v>
      </c>
      <c r="K75" s="234">
        <v>248325</v>
      </c>
    </row>
    <row r="76" spans="5:11">
      <c r="E76" s="222" t="str">
        <f t="shared" si="4"/>
        <v>1073지적산업기사</v>
      </c>
      <c r="F76" s="230">
        <v>1073</v>
      </c>
      <c r="G76" s="231" t="s">
        <v>408</v>
      </c>
      <c r="H76" s="232">
        <v>219741</v>
      </c>
      <c r="I76" s="232">
        <v>219307</v>
      </c>
      <c r="J76" s="232">
        <v>217040</v>
      </c>
      <c r="K76" s="234">
        <v>211956</v>
      </c>
    </row>
    <row r="77" spans="5:11">
      <c r="E77" s="222" t="str">
        <f t="shared" si="4"/>
        <v>1074지적기능사</v>
      </c>
      <c r="F77" s="230">
        <v>1074</v>
      </c>
      <c r="G77" s="231" t="s">
        <v>409</v>
      </c>
      <c r="H77" s="232">
        <v>181993</v>
      </c>
      <c r="I77" s="232">
        <v>179864</v>
      </c>
      <c r="J77" s="232">
        <v>177107</v>
      </c>
      <c r="K77" s="234">
        <v>172575</v>
      </c>
    </row>
    <row r="78" spans="5:11">
      <c r="E78" s="222" t="str">
        <f t="shared" si="4"/>
        <v>1075내선전공</v>
      </c>
      <c r="F78" s="230">
        <v>1075</v>
      </c>
      <c r="G78" s="231" t="s">
        <v>410</v>
      </c>
      <c r="H78" s="232">
        <v>259089</v>
      </c>
      <c r="I78" s="232">
        <v>258917</v>
      </c>
      <c r="J78" s="232">
        <v>246868</v>
      </c>
      <c r="K78" s="234">
        <v>242731</v>
      </c>
    </row>
    <row r="79" spans="5:11">
      <c r="E79" s="222" t="str">
        <f t="shared" si="4"/>
        <v>1076특고압케이블전공</v>
      </c>
      <c r="F79" s="230">
        <v>1076</v>
      </c>
      <c r="G79" s="231" t="s">
        <v>411</v>
      </c>
      <c r="H79" s="232">
        <v>399437</v>
      </c>
      <c r="I79" s="232">
        <v>398124</v>
      </c>
      <c r="J79" s="232">
        <v>379743</v>
      </c>
      <c r="K79" s="234">
        <v>371737</v>
      </c>
    </row>
    <row r="80" spans="5:11">
      <c r="E80" s="222" t="str">
        <f t="shared" si="4"/>
        <v>1077고압케이블전공</v>
      </c>
      <c r="F80" s="230">
        <v>1077</v>
      </c>
      <c r="G80" s="231" t="s">
        <v>412</v>
      </c>
      <c r="H80" s="232">
        <v>340018</v>
      </c>
      <c r="I80" s="232">
        <v>338864</v>
      </c>
      <c r="J80" s="232">
        <v>321061</v>
      </c>
      <c r="K80" s="234">
        <v>313970</v>
      </c>
    </row>
    <row r="81" spans="5:11">
      <c r="E81" s="222" t="str">
        <f t="shared" si="4"/>
        <v>1078저압케이블전공</v>
      </c>
      <c r="F81" s="230">
        <v>1078</v>
      </c>
      <c r="G81" s="231" t="s">
        <v>413</v>
      </c>
      <c r="H81" s="232">
        <v>272282</v>
      </c>
      <c r="I81" s="232">
        <v>271717</v>
      </c>
      <c r="J81" s="232">
        <v>261463</v>
      </c>
      <c r="K81" s="234">
        <v>254661</v>
      </c>
    </row>
    <row r="82" spans="5:11">
      <c r="E82" s="222" t="str">
        <f t="shared" si="4"/>
        <v>1079송전전공</v>
      </c>
      <c r="F82" s="230">
        <v>1079</v>
      </c>
      <c r="G82" s="231" t="s">
        <v>414</v>
      </c>
      <c r="H82" s="232">
        <v>518464</v>
      </c>
      <c r="I82" s="232">
        <v>494608</v>
      </c>
      <c r="J82" s="232">
        <v>478574</v>
      </c>
      <c r="K82" s="234">
        <v>458124</v>
      </c>
    </row>
    <row r="83" spans="5:11">
      <c r="E83" s="222" t="str">
        <f t="shared" si="4"/>
        <v>1080송전활선전공</v>
      </c>
      <c r="F83" s="230">
        <v>1080</v>
      </c>
      <c r="G83" s="231" t="s">
        <v>415</v>
      </c>
      <c r="H83" s="232">
        <v>568157</v>
      </c>
      <c r="I83" s="232">
        <v>542726</v>
      </c>
      <c r="J83" s="232">
        <v>521531</v>
      </c>
      <c r="K83" s="234">
        <v>501102</v>
      </c>
    </row>
    <row r="84" spans="5:11">
      <c r="E84" s="222" t="str">
        <f t="shared" si="4"/>
        <v>1081배전전공</v>
      </c>
      <c r="F84" s="230">
        <v>1081</v>
      </c>
      <c r="G84" s="231" t="s">
        <v>416</v>
      </c>
      <c r="H84" s="232">
        <v>387818</v>
      </c>
      <c r="I84" s="232">
        <v>379666</v>
      </c>
      <c r="J84" s="232">
        <v>367399</v>
      </c>
      <c r="K84" s="234">
        <v>361209</v>
      </c>
    </row>
    <row r="85" spans="5:11">
      <c r="E85" s="222" t="str">
        <f t="shared" si="4"/>
        <v>1082배전활선전공</v>
      </c>
      <c r="F85" s="230">
        <v>1082</v>
      </c>
      <c r="G85" s="231" t="s">
        <v>417</v>
      </c>
      <c r="H85" s="232">
        <v>509392</v>
      </c>
      <c r="I85" s="232">
        <v>508299</v>
      </c>
      <c r="J85" s="232">
        <v>496651</v>
      </c>
      <c r="K85" s="234">
        <v>472721</v>
      </c>
    </row>
    <row r="86" spans="5:11">
      <c r="E86" s="222" t="str">
        <f t="shared" si="4"/>
        <v>1083플랜트전공</v>
      </c>
      <c r="F86" s="230">
        <v>1083</v>
      </c>
      <c r="G86" s="231" t="s">
        <v>418</v>
      </c>
      <c r="H86" s="232">
        <v>241264</v>
      </c>
      <c r="I86" s="232">
        <v>228988</v>
      </c>
      <c r="J86" s="232">
        <v>221799</v>
      </c>
      <c r="K86" s="234">
        <v>216250</v>
      </c>
    </row>
    <row r="87" spans="5:11">
      <c r="E87" s="222" t="str">
        <f t="shared" si="4"/>
        <v>1084계장공</v>
      </c>
      <c r="F87" s="230">
        <v>1084</v>
      </c>
      <c r="G87" s="231" t="s">
        <v>419</v>
      </c>
      <c r="H87" s="232">
        <v>268571</v>
      </c>
      <c r="I87" s="232">
        <v>259947</v>
      </c>
      <c r="J87" s="232">
        <v>252262</v>
      </c>
      <c r="K87" s="234">
        <v>245687</v>
      </c>
    </row>
    <row r="88" spans="5:11">
      <c r="E88" s="222" t="str">
        <f t="shared" si="4"/>
        <v>1085철도신호공</v>
      </c>
      <c r="F88" s="230">
        <v>1085</v>
      </c>
      <c r="G88" s="231" t="s">
        <v>420</v>
      </c>
      <c r="H88" s="232">
        <v>261379</v>
      </c>
      <c r="I88" s="232">
        <v>255337</v>
      </c>
      <c r="J88" s="232">
        <v>258264</v>
      </c>
      <c r="K88" s="234">
        <v>254765</v>
      </c>
    </row>
    <row r="89" spans="5:11">
      <c r="E89" s="222" t="str">
        <f t="shared" si="4"/>
        <v>1086통신내선공</v>
      </c>
      <c r="F89" s="230">
        <v>1086</v>
      </c>
      <c r="G89" s="231" t="s">
        <v>421</v>
      </c>
      <c r="H89" s="232">
        <v>242964</v>
      </c>
      <c r="I89" s="232">
        <v>235597</v>
      </c>
      <c r="J89" s="232">
        <v>226011</v>
      </c>
      <c r="K89" s="234">
        <v>224251</v>
      </c>
    </row>
    <row r="90" spans="5:11">
      <c r="E90" s="222" t="str">
        <f t="shared" si="4"/>
        <v>1087통신설비공</v>
      </c>
      <c r="F90" s="230">
        <v>1087</v>
      </c>
      <c r="G90" s="231" t="s">
        <v>422</v>
      </c>
      <c r="H90" s="232">
        <v>272067</v>
      </c>
      <c r="I90" s="232">
        <v>262069</v>
      </c>
      <c r="J90" s="232">
        <v>256098</v>
      </c>
      <c r="K90" s="234">
        <v>245619</v>
      </c>
    </row>
    <row r="91" spans="5:11">
      <c r="E91" s="222" t="str">
        <f t="shared" si="4"/>
        <v>1088통신외선공</v>
      </c>
      <c r="F91" s="230">
        <v>1088</v>
      </c>
      <c r="G91" s="231" t="s">
        <v>423</v>
      </c>
      <c r="H91" s="232">
        <v>357144</v>
      </c>
      <c r="I91" s="232">
        <v>339610</v>
      </c>
      <c r="J91" s="232">
        <v>334353</v>
      </c>
      <c r="K91" s="234">
        <v>319849</v>
      </c>
    </row>
    <row r="92" spans="5:11">
      <c r="E92" s="222" t="str">
        <f t="shared" si="4"/>
        <v>1089통신케이블공</v>
      </c>
      <c r="F92" s="230">
        <v>1089</v>
      </c>
      <c r="G92" s="231" t="s">
        <v>154</v>
      </c>
      <c r="H92" s="232">
        <v>381041</v>
      </c>
      <c r="I92" s="232">
        <v>364905</v>
      </c>
      <c r="J92" s="232">
        <v>356624</v>
      </c>
      <c r="K92" s="234">
        <v>339623</v>
      </c>
    </row>
    <row r="93" spans="5:11">
      <c r="E93" s="222" t="str">
        <f t="shared" si="4"/>
        <v>1090무선안테나공</v>
      </c>
      <c r="F93" s="230">
        <v>1090</v>
      </c>
      <c r="G93" s="231" t="s">
        <v>424</v>
      </c>
      <c r="H93" s="232">
        <v>311012</v>
      </c>
      <c r="I93" s="232">
        <v>299544</v>
      </c>
      <c r="J93" s="232">
        <v>284467</v>
      </c>
      <c r="K93" s="234">
        <v>273520</v>
      </c>
    </row>
    <row r="94" spans="5:11">
      <c r="E94" s="222" t="str">
        <f t="shared" si="4"/>
        <v>1091석면해체공</v>
      </c>
      <c r="F94" s="236">
        <v>1091</v>
      </c>
      <c r="G94" s="231" t="s">
        <v>425</v>
      </c>
      <c r="H94" s="232">
        <v>191523</v>
      </c>
      <c r="I94" s="232">
        <v>181057</v>
      </c>
      <c r="J94" s="232">
        <v>186269</v>
      </c>
      <c r="K94" s="234">
        <v>184615</v>
      </c>
    </row>
    <row r="95" spans="5:11">
      <c r="E95" s="222" t="str">
        <f t="shared" si="4"/>
        <v>2001광케이블설치사</v>
      </c>
      <c r="F95" s="230">
        <v>2001</v>
      </c>
      <c r="G95" s="231" t="s">
        <v>426</v>
      </c>
      <c r="H95" s="232">
        <v>398214</v>
      </c>
      <c r="I95" s="232">
        <v>388288</v>
      </c>
      <c r="J95" s="232">
        <v>374910</v>
      </c>
      <c r="K95" s="234">
        <v>360206</v>
      </c>
    </row>
    <row r="96" spans="5:11">
      <c r="E96" s="222" t="str">
        <f t="shared" si="4"/>
        <v>2002H/W시험사</v>
      </c>
      <c r="F96" s="230">
        <v>2002</v>
      </c>
      <c r="G96" s="231" t="s">
        <v>427</v>
      </c>
      <c r="H96" s="232">
        <v>349792</v>
      </c>
      <c r="I96" s="232">
        <v>330981</v>
      </c>
      <c r="J96" s="232">
        <v>332268</v>
      </c>
      <c r="K96" s="234">
        <v>330411</v>
      </c>
    </row>
    <row r="97" spans="5:11">
      <c r="E97" s="222" t="str">
        <f t="shared" si="4"/>
        <v>2003S/W시험사</v>
      </c>
      <c r="F97" s="230">
        <v>2003</v>
      </c>
      <c r="G97" s="231" t="s">
        <v>428</v>
      </c>
      <c r="H97" s="232">
        <v>391265</v>
      </c>
      <c r="I97" s="232">
        <v>377187</v>
      </c>
      <c r="J97" s="232">
        <v>364327</v>
      </c>
      <c r="K97" s="234">
        <v>354793</v>
      </c>
    </row>
    <row r="98" spans="5:11">
      <c r="E98" s="222" t="str">
        <f t="shared" si="4"/>
        <v>*3001도편수</v>
      </c>
      <c r="F98" s="236" t="s">
        <v>429</v>
      </c>
      <c r="G98" s="231" t="s">
        <v>430</v>
      </c>
      <c r="H98" s="232">
        <v>477025</v>
      </c>
      <c r="I98" s="238" t="s">
        <v>336</v>
      </c>
      <c r="J98" s="238" t="s">
        <v>336</v>
      </c>
      <c r="K98" s="234">
        <v>421053</v>
      </c>
    </row>
    <row r="99" spans="5:11">
      <c r="E99" s="222" t="str">
        <f t="shared" si="4"/>
        <v>*3002드잡이공</v>
      </c>
      <c r="F99" s="236" t="s">
        <v>431</v>
      </c>
      <c r="G99" s="231" t="s">
        <v>432</v>
      </c>
      <c r="H99" s="232">
        <v>280702</v>
      </c>
      <c r="I99" s="238" t="s">
        <v>336</v>
      </c>
      <c r="J99" s="232">
        <v>281481</v>
      </c>
      <c r="K99" s="239" t="s">
        <v>336</v>
      </c>
    </row>
    <row r="100" spans="5:11">
      <c r="E100" s="222" t="str">
        <f t="shared" si="4"/>
        <v>3003한식목공</v>
      </c>
      <c r="F100" s="230">
        <v>3003</v>
      </c>
      <c r="G100" s="231" t="s">
        <v>433</v>
      </c>
      <c r="H100" s="232">
        <v>279380</v>
      </c>
      <c r="I100" s="232">
        <v>271227</v>
      </c>
      <c r="J100" s="232">
        <v>247685</v>
      </c>
      <c r="K100" s="234">
        <v>246346</v>
      </c>
    </row>
    <row r="101" spans="5:11">
      <c r="E101" s="222" t="str">
        <f t="shared" si="4"/>
        <v>*3004한식목공조공</v>
      </c>
      <c r="F101" s="236" t="s">
        <v>434</v>
      </c>
      <c r="G101" s="231" t="s">
        <v>435</v>
      </c>
      <c r="H101" s="232">
        <v>209937</v>
      </c>
      <c r="I101" s="238" t="s">
        <v>336</v>
      </c>
      <c r="J101" s="238" t="s">
        <v>336</v>
      </c>
      <c r="K101" s="234">
        <v>202105</v>
      </c>
    </row>
    <row r="102" spans="5:11">
      <c r="E102" s="222" t="str">
        <f t="shared" si="4"/>
        <v>3005한식석공</v>
      </c>
      <c r="F102" s="230">
        <v>3005</v>
      </c>
      <c r="G102" s="231" t="s">
        <v>436</v>
      </c>
      <c r="H102" s="232">
        <v>322748</v>
      </c>
      <c r="I102" s="232">
        <v>322914</v>
      </c>
      <c r="J102" s="232">
        <v>330000</v>
      </c>
      <c r="K102" s="234">
        <v>324939</v>
      </c>
    </row>
    <row r="103" spans="5:11">
      <c r="E103" s="222" t="str">
        <f t="shared" si="4"/>
        <v>3006한식미장공</v>
      </c>
      <c r="F103" s="230">
        <v>3006</v>
      </c>
      <c r="G103" s="231" t="s">
        <v>437</v>
      </c>
      <c r="H103" s="232">
        <v>286134</v>
      </c>
      <c r="I103" s="232">
        <v>278417</v>
      </c>
      <c r="J103" s="232">
        <v>262880</v>
      </c>
      <c r="K103" s="234">
        <v>246667</v>
      </c>
    </row>
    <row r="104" spans="5:11">
      <c r="E104" s="222" t="str">
        <f t="shared" si="4"/>
        <v>3007한식와공</v>
      </c>
      <c r="F104" s="230">
        <v>3007</v>
      </c>
      <c r="G104" s="231" t="s">
        <v>438</v>
      </c>
      <c r="H104" s="232">
        <v>298868</v>
      </c>
      <c r="I104" s="232">
        <v>293446</v>
      </c>
      <c r="J104" s="238" t="s">
        <v>336</v>
      </c>
      <c r="K104" s="234">
        <v>290026</v>
      </c>
    </row>
    <row r="105" spans="5:11">
      <c r="E105" s="222" t="str">
        <f t="shared" si="4"/>
        <v>*3008한식와공조공</v>
      </c>
      <c r="F105" s="236" t="s">
        <v>439</v>
      </c>
      <c r="G105" s="231" t="s">
        <v>440</v>
      </c>
      <c r="H105" s="232">
        <v>245275</v>
      </c>
      <c r="I105" s="232">
        <v>250000</v>
      </c>
      <c r="J105" s="238" t="s">
        <v>336</v>
      </c>
      <c r="K105" s="234">
        <v>227495</v>
      </c>
    </row>
    <row r="106" spans="5:11">
      <c r="E106" s="222" t="str">
        <f t="shared" si="4"/>
        <v>**3009목조각공</v>
      </c>
      <c r="F106" s="236" t="s">
        <v>441</v>
      </c>
      <c r="G106" s="231" t="s">
        <v>442</v>
      </c>
      <c r="H106" s="238" t="s">
        <v>336</v>
      </c>
      <c r="I106" s="238" t="s">
        <v>336</v>
      </c>
      <c r="J106" s="238" t="s">
        <v>336</v>
      </c>
      <c r="K106" s="234">
        <v>245000</v>
      </c>
    </row>
    <row r="107" spans="5:11">
      <c r="E107" s="222" t="str">
        <f t="shared" si="4"/>
        <v>**3010석조각공</v>
      </c>
      <c r="F107" s="236" t="s">
        <v>443</v>
      </c>
      <c r="G107" s="231" t="s">
        <v>444</v>
      </c>
      <c r="H107" s="238" t="s">
        <v>336</v>
      </c>
      <c r="I107" s="238" t="s">
        <v>336</v>
      </c>
      <c r="J107" s="238" t="s">
        <v>336</v>
      </c>
      <c r="K107" s="239" t="s">
        <v>336</v>
      </c>
    </row>
    <row r="108" spans="5:11">
      <c r="E108" s="222" t="str">
        <f t="shared" si="4"/>
        <v>*3011특수화공</v>
      </c>
      <c r="F108" s="236" t="s">
        <v>445</v>
      </c>
      <c r="G108" s="231" t="s">
        <v>446</v>
      </c>
      <c r="H108" s="232">
        <v>285714</v>
      </c>
      <c r="I108" s="238" t="s">
        <v>336</v>
      </c>
      <c r="J108" s="232">
        <v>300000</v>
      </c>
      <c r="K108" s="239" t="s">
        <v>336</v>
      </c>
    </row>
    <row r="109" spans="5:11">
      <c r="E109" s="222" t="str">
        <f t="shared" si="4"/>
        <v>*3012화공</v>
      </c>
      <c r="F109" s="236" t="s">
        <v>447</v>
      </c>
      <c r="G109" s="231" t="s">
        <v>448</v>
      </c>
      <c r="H109" s="232">
        <v>252000</v>
      </c>
      <c r="I109" s="232">
        <v>261905</v>
      </c>
      <c r="J109" s="232">
        <v>269504</v>
      </c>
      <c r="K109" s="239" t="s">
        <v>336</v>
      </c>
    </row>
    <row r="110" spans="5:11">
      <c r="E110" s="222" t="str">
        <f t="shared" si="4"/>
        <v>**3013드잡이공편수</v>
      </c>
      <c r="F110" s="236" t="s">
        <v>449</v>
      </c>
      <c r="G110" s="231" t="s">
        <v>450</v>
      </c>
      <c r="H110" s="238" t="s">
        <v>336</v>
      </c>
      <c r="I110" s="238" t="s">
        <v>336</v>
      </c>
      <c r="J110" s="238" t="s">
        <v>336</v>
      </c>
      <c r="K110" s="239" t="s">
        <v>336</v>
      </c>
    </row>
    <row r="111" spans="5:11">
      <c r="E111" s="222" t="str">
        <f t="shared" si="4"/>
        <v>**3014한식미장공편수</v>
      </c>
      <c r="F111" s="236" t="s">
        <v>451</v>
      </c>
      <c r="G111" s="231" t="s">
        <v>452</v>
      </c>
      <c r="H111" s="238" t="s">
        <v>336</v>
      </c>
      <c r="I111" s="232">
        <v>298667</v>
      </c>
      <c r="J111" s="232">
        <v>279896</v>
      </c>
      <c r="K111" s="234">
        <v>261429</v>
      </c>
    </row>
    <row r="112" spans="5:11">
      <c r="E112" s="222" t="str">
        <f t="shared" si="4"/>
        <v>**3015한식와공편수</v>
      </c>
      <c r="F112" s="236" t="s">
        <v>453</v>
      </c>
      <c r="G112" s="231" t="s">
        <v>454</v>
      </c>
      <c r="H112" s="238" t="s">
        <v>336</v>
      </c>
      <c r="I112" s="232">
        <v>409618</v>
      </c>
      <c r="J112" s="232">
        <v>374422</v>
      </c>
      <c r="K112" s="234">
        <v>365113</v>
      </c>
    </row>
    <row r="113" spans="5:11">
      <c r="E113" s="222" t="str">
        <f t="shared" si="4"/>
        <v>*3016한식단청공편수</v>
      </c>
      <c r="F113" s="236" t="s">
        <v>455</v>
      </c>
      <c r="G113" s="231" t="s">
        <v>456</v>
      </c>
      <c r="H113" s="232">
        <v>250000</v>
      </c>
      <c r="I113" s="238" t="s">
        <v>336</v>
      </c>
      <c r="J113" s="238" t="s">
        <v>336</v>
      </c>
      <c r="K113" s="234">
        <v>247727</v>
      </c>
    </row>
    <row r="114" spans="5:11">
      <c r="E114" s="222" t="str">
        <f t="shared" si="4"/>
        <v>*3017한식석공조공</v>
      </c>
      <c r="F114" s="236" t="s">
        <v>457</v>
      </c>
      <c r="G114" s="231" t="s">
        <v>458</v>
      </c>
      <c r="H114" s="232">
        <v>267610</v>
      </c>
      <c r="I114" s="232">
        <v>284211</v>
      </c>
      <c r="J114" s="232">
        <v>260000</v>
      </c>
      <c r="K114" s="234">
        <v>256000</v>
      </c>
    </row>
    <row r="115" spans="5:11">
      <c r="E115" s="222" t="str">
        <f t="shared" si="4"/>
        <v>*3018한식미장공조공</v>
      </c>
      <c r="F115" s="236" t="s">
        <v>459</v>
      </c>
      <c r="G115" s="231" t="s">
        <v>460</v>
      </c>
      <c r="H115" s="232">
        <v>227310</v>
      </c>
      <c r="I115" s="232">
        <v>224000</v>
      </c>
      <c r="J115" s="232">
        <v>226634</v>
      </c>
      <c r="K115" s="234">
        <v>220000</v>
      </c>
    </row>
    <row r="116" spans="5:11">
      <c r="E116" s="222" t="str">
        <f t="shared" si="4"/>
        <v>4001원자력플랜트전공</v>
      </c>
      <c r="F116" s="230">
        <v>4001</v>
      </c>
      <c r="G116" s="231" t="s">
        <v>461</v>
      </c>
      <c r="H116" s="232">
        <v>230848</v>
      </c>
      <c r="I116" s="232">
        <v>221666</v>
      </c>
      <c r="J116" s="232">
        <v>220447</v>
      </c>
      <c r="K116" s="234">
        <v>219796</v>
      </c>
    </row>
    <row r="117" spans="5:11">
      <c r="E117" s="222" t="str">
        <f t="shared" si="4"/>
        <v>4002원자력용접공</v>
      </c>
      <c r="F117" s="230">
        <v>4002</v>
      </c>
      <c r="G117" s="231" t="s">
        <v>462</v>
      </c>
      <c r="H117" s="232">
        <v>196805</v>
      </c>
      <c r="I117" s="232">
        <v>194568</v>
      </c>
      <c r="J117" s="232">
        <v>201082</v>
      </c>
      <c r="K117" s="234">
        <v>201040</v>
      </c>
    </row>
    <row r="118" spans="5:11">
      <c r="E118" s="222" t="str">
        <f t="shared" si="4"/>
        <v>4003원자력기계설치공</v>
      </c>
      <c r="F118" s="230">
        <v>4003</v>
      </c>
      <c r="G118" s="231" t="s">
        <v>463</v>
      </c>
      <c r="H118" s="232">
        <v>229295</v>
      </c>
      <c r="I118" s="232">
        <v>223770</v>
      </c>
      <c r="J118" s="232">
        <v>222881</v>
      </c>
      <c r="K118" s="234">
        <v>214418</v>
      </c>
    </row>
    <row r="119" spans="5:11">
      <c r="E119" s="222" t="str">
        <f t="shared" si="4"/>
        <v>4004원자력품질관리사</v>
      </c>
      <c r="F119" s="230">
        <v>4004</v>
      </c>
      <c r="G119" s="231" t="s">
        <v>464</v>
      </c>
      <c r="H119" s="232">
        <v>301308</v>
      </c>
      <c r="I119" s="232">
        <v>282525</v>
      </c>
      <c r="J119" s="232">
        <v>275550</v>
      </c>
      <c r="K119" s="234">
        <v>261522</v>
      </c>
    </row>
    <row r="120" spans="5:11">
      <c r="E120" s="222" t="str">
        <f t="shared" si="4"/>
        <v>5001통신관련기사</v>
      </c>
      <c r="F120" s="236">
        <v>5001</v>
      </c>
      <c r="G120" s="231" t="s">
        <v>465</v>
      </c>
      <c r="H120" s="232">
        <v>284842</v>
      </c>
      <c r="I120" s="232">
        <v>275633</v>
      </c>
      <c r="J120" s="232">
        <v>265371</v>
      </c>
      <c r="K120" s="234">
        <v>257342</v>
      </c>
    </row>
    <row r="121" spans="5:11">
      <c r="E121" s="222" t="str">
        <f t="shared" si="4"/>
        <v>5002통신관련산업기사</v>
      </c>
      <c r="F121" s="236">
        <v>5002</v>
      </c>
      <c r="G121" s="231" t="s">
        <v>466</v>
      </c>
      <c r="H121" s="232">
        <v>273786</v>
      </c>
      <c r="I121" s="232">
        <v>268910</v>
      </c>
      <c r="J121" s="232">
        <v>263046</v>
      </c>
      <c r="K121" s="234">
        <v>254403</v>
      </c>
    </row>
    <row r="122" spans="5:11">
      <c r="F122" s="230">
        <v>5003</v>
      </c>
      <c r="G122" s="231" t="s">
        <v>467</v>
      </c>
      <c r="H122" s="232">
        <v>227878</v>
      </c>
      <c r="I122" s="232">
        <v>221858</v>
      </c>
      <c r="J122" s="232">
        <v>213828</v>
      </c>
      <c r="K122" s="234">
        <v>206555</v>
      </c>
    </row>
    <row r="123" spans="5:11">
      <c r="F123" s="230">
        <v>5004</v>
      </c>
      <c r="G123" s="231" t="s">
        <v>468</v>
      </c>
      <c r="H123" s="232">
        <v>292105</v>
      </c>
      <c r="I123" s="232">
        <v>279912</v>
      </c>
      <c r="J123" s="232">
        <v>272340</v>
      </c>
      <c r="K123" s="234">
        <v>263081</v>
      </c>
    </row>
    <row r="124" spans="5:11">
      <c r="F124" s="230">
        <v>5005</v>
      </c>
      <c r="G124" s="231" t="s">
        <v>469</v>
      </c>
      <c r="H124" s="232">
        <v>260292</v>
      </c>
      <c r="I124" s="232">
        <v>249961</v>
      </c>
      <c r="J124" s="232">
        <v>246849</v>
      </c>
      <c r="K124" s="234">
        <v>241167</v>
      </c>
    </row>
    <row r="125" spans="5:11">
      <c r="F125" s="230">
        <v>5006</v>
      </c>
      <c r="G125" s="231" t="s">
        <v>470</v>
      </c>
      <c r="H125" s="232">
        <v>429168</v>
      </c>
      <c r="I125" s="232">
        <v>410051</v>
      </c>
      <c r="J125" s="232">
        <v>388030</v>
      </c>
      <c r="K125" s="234">
        <v>369045</v>
      </c>
    </row>
    <row r="126" spans="5:11">
      <c r="F126" s="230">
        <v>5007</v>
      </c>
      <c r="G126" s="231" t="s">
        <v>471</v>
      </c>
      <c r="H126" s="232">
        <v>191040</v>
      </c>
      <c r="I126" s="232">
        <v>184209</v>
      </c>
      <c r="J126" s="232">
        <v>186456</v>
      </c>
      <c r="K126" s="234">
        <v>187843</v>
      </c>
    </row>
    <row r="127" spans="5:11">
      <c r="F127" s="230">
        <v>5008</v>
      </c>
      <c r="G127" s="231" t="s">
        <v>472</v>
      </c>
      <c r="H127" s="232">
        <v>266992</v>
      </c>
      <c r="I127" s="232">
        <v>260237</v>
      </c>
      <c r="J127" s="232">
        <v>264217</v>
      </c>
      <c r="K127" s="234">
        <v>265082</v>
      </c>
    </row>
    <row r="128" spans="5:11">
      <c r="F128" s="236">
        <v>5009</v>
      </c>
      <c r="G128" s="231" t="s">
        <v>473</v>
      </c>
      <c r="H128" s="232">
        <v>214705</v>
      </c>
      <c r="I128" s="232">
        <v>211437</v>
      </c>
      <c r="J128" s="232">
        <v>206224</v>
      </c>
      <c r="K128" s="234">
        <v>206730</v>
      </c>
    </row>
    <row r="129" spans="6:11">
      <c r="F129" s="236" t="s">
        <v>474</v>
      </c>
      <c r="G129" s="231" t="s">
        <v>475</v>
      </c>
      <c r="H129" s="232">
        <v>181589</v>
      </c>
      <c r="I129" s="232">
        <v>180523</v>
      </c>
      <c r="J129" s="232">
        <v>177964</v>
      </c>
      <c r="K129" s="234">
        <v>180381</v>
      </c>
    </row>
    <row r="130" spans="6:11">
      <c r="F130" s="240">
        <v>5011</v>
      </c>
      <c r="G130" s="241" t="s">
        <v>476</v>
      </c>
      <c r="H130" s="242">
        <v>158045</v>
      </c>
      <c r="I130" s="242">
        <v>155277</v>
      </c>
      <c r="J130" s="242">
        <v>149841</v>
      </c>
      <c r="K130" s="243">
        <v>150360</v>
      </c>
    </row>
  </sheetData>
  <mergeCells count="2">
    <mergeCell ref="A1:D2"/>
    <mergeCell ref="A26:D26"/>
  </mergeCells>
  <phoneticPr fontId="3" type="noConversion"/>
  <printOptions horizontalCentered="1"/>
  <pageMargins left="0.74803149606299213" right="0.74803149606299213" top="0.59055118110236227" bottom="0.55118110236220474" header="0.51181102362204722" footer="0.51181102362204722"/>
  <pageSetup paperSize="9" scale="9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2:R89"/>
  <sheetViews>
    <sheetView topLeftCell="A25" workbookViewId="0">
      <selection sqref="A1:D3"/>
    </sheetView>
  </sheetViews>
  <sheetFormatPr defaultRowHeight="13.5"/>
  <cols>
    <col min="2" max="2" width="39.109375" customWidth="1"/>
    <col min="4" max="16" width="8.88671875" style="370"/>
    <col min="17" max="17" width="18.44140625" style="370" customWidth="1"/>
    <col min="18" max="18" width="8.88671875" style="370"/>
  </cols>
  <sheetData>
    <row r="2" spans="1:18" ht="16.5">
      <c r="A2" s="535" t="s">
        <v>477</v>
      </c>
      <c r="B2" s="537" t="s">
        <v>478</v>
      </c>
      <c r="C2" s="539" t="s">
        <v>479</v>
      </c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540" t="s">
        <v>280</v>
      </c>
      <c r="R2" s="542"/>
    </row>
    <row r="3" spans="1:18" ht="16.5">
      <c r="A3" s="536"/>
      <c r="B3" s="538"/>
      <c r="C3" s="538"/>
      <c r="D3" s="363" t="s">
        <v>480</v>
      </c>
      <c r="E3" s="363" t="s">
        <v>989</v>
      </c>
      <c r="F3" s="363" t="s">
        <v>481</v>
      </c>
      <c r="G3" s="363" t="s">
        <v>990</v>
      </c>
      <c r="H3" s="363" t="s">
        <v>482</v>
      </c>
      <c r="I3" s="363" t="s">
        <v>483</v>
      </c>
      <c r="J3" s="363" t="s">
        <v>484</v>
      </c>
      <c r="K3" s="363" t="s">
        <v>485</v>
      </c>
      <c r="L3" s="363" t="s">
        <v>486</v>
      </c>
      <c r="M3" s="363" t="s">
        <v>487</v>
      </c>
      <c r="N3" s="363" t="s">
        <v>488</v>
      </c>
      <c r="O3" s="363" t="s">
        <v>489</v>
      </c>
      <c r="P3" s="363" t="s">
        <v>490</v>
      </c>
      <c r="Q3" s="541"/>
      <c r="R3" s="542"/>
    </row>
    <row r="4" spans="1:18" ht="16.5">
      <c r="A4" s="244" t="s">
        <v>145</v>
      </c>
      <c r="B4" s="245"/>
      <c r="C4" s="246">
        <v>78</v>
      </c>
      <c r="D4" s="364">
        <f>SUM(D5:D89)</f>
        <v>7</v>
      </c>
      <c r="E4" s="364">
        <f>SUM(E5:E89)</f>
        <v>40</v>
      </c>
      <c r="F4" s="364">
        <f>SUM(F5:F89)</f>
        <v>162</v>
      </c>
      <c r="G4" s="364">
        <f t="shared" ref="G4:Q4" si="0">SUM(G5:G89)</f>
        <v>7</v>
      </c>
      <c r="H4" s="364">
        <f t="shared" si="0"/>
        <v>32</v>
      </c>
      <c r="I4" s="364">
        <f t="shared" si="0"/>
        <v>108</v>
      </c>
      <c r="J4" s="364">
        <f t="shared" si="0"/>
        <v>13</v>
      </c>
      <c r="K4" s="364">
        <f t="shared" si="0"/>
        <v>25</v>
      </c>
      <c r="L4" s="364">
        <f t="shared" si="0"/>
        <v>82</v>
      </c>
      <c r="M4" s="364">
        <f t="shared" si="0"/>
        <v>1</v>
      </c>
      <c r="N4" s="364">
        <f t="shared" si="0"/>
        <v>3</v>
      </c>
      <c r="O4" s="364">
        <f t="shared" si="0"/>
        <v>16</v>
      </c>
      <c r="P4" s="364">
        <f t="shared" si="0"/>
        <v>6</v>
      </c>
      <c r="Q4" s="364">
        <f t="shared" si="0"/>
        <v>0</v>
      </c>
      <c r="R4" s="365"/>
    </row>
    <row r="5" spans="1:18" ht="16.5">
      <c r="A5" s="247">
        <v>1</v>
      </c>
      <c r="B5" s="248" t="s">
        <v>491</v>
      </c>
      <c r="C5" s="249" t="s">
        <v>492</v>
      </c>
      <c r="D5" s="366"/>
      <c r="E5" s="366"/>
      <c r="F5" s="367">
        <v>1</v>
      </c>
      <c r="G5" s="367"/>
      <c r="H5" s="367"/>
      <c r="I5" s="367">
        <v>1</v>
      </c>
      <c r="J5" s="367"/>
      <c r="K5" s="367"/>
      <c r="L5" s="368">
        <v>1</v>
      </c>
      <c r="M5" s="368"/>
      <c r="N5" s="369">
        <v>0</v>
      </c>
      <c r="O5" s="368"/>
      <c r="P5" s="368"/>
      <c r="Q5" s="367" t="s">
        <v>1010</v>
      </c>
    </row>
    <row r="6" spans="1:18" ht="16.5">
      <c r="A6" s="247">
        <f>A5+1</f>
        <v>2</v>
      </c>
      <c r="B6" s="248" t="s">
        <v>493</v>
      </c>
      <c r="C6" s="249" t="s">
        <v>492</v>
      </c>
      <c r="D6" s="366"/>
      <c r="E6" s="366"/>
      <c r="F6" s="367">
        <v>1</v>
      </c>
      <c r="G6" s="367"/>
      <c r="H6" s="367"/>
      <c r="I6" s="367">
        <v>1</v>
      </c>
      <c r="J6" s="367"/>
      <c r="K6" s="367"/>
      <c r="L6" s="368">
        <v>1</v>
      </c>
      <c r="M6" s="368"/>
      <c r="N6" s="369">
        <v>0</v>
      </c>
      <c r="O6" s="368"/>
      <c r="P6" s="368"/>
      <c r="Q6" s="367" t="s">
        <v>1010</v>
      </c>
    </row>
    <row r="7" spans="1:18" ht="16.5">
      <c r="A7" s="247">
        <f t="shared" ref="A7:A70" si="1">A6+1</f>
        <v>3</v>
      </c>
      <c r="B7" s="248" t="s">
        <v>494</v>
      </c>
      <c r="C7" s="249" t="s">
        <v>492</v>
      </c>
      <c r="D7" s="366"/>
      <c r="E7" s="366"/>
      <c r="F7" s="367">
        <v>1</v>
      </c>
      <c r="G7" s="367"/>
      <c r="H7" s="367">
        <v>1</v>
      </c>
      <c r="I7" s="367"/>
      <c r="J7" s="367"/>
      <c r="K7" s="367"/>
      <c r="L7" s="368">
        <v>1</v>
      </c>
      <c r="M7" s="368"/>
      <c r="N7" s="369">
        <v>0</v>
      </c>
      <c r="O7" s="368"/>
      <c r="P7" s="368"/>
      <c r="Q7" s="367" t="s">
        <v>1011</v>
      </c>
    </row>
    <row r="8" spans="1:18" ht="16.5">
      <c r="A8" s="247">
        <f t="shared" si="1"/>
        <v>4</v>
      </c>
      <c r="B8" s="248" t="s">
        <v>495</v>
      </c>
      <c r="C8" s="249" t="s">
        <v>492</v>
      </c>
      <c r="D8" s="366"/>
      <c r="E8" s="366"/>
      <c r="F8" s="367">
        <v>1</v>
      </c>
      <c r="G8" s="367"/>
      <c r="H8" s="367">
        <v>1</v>
      </c>
      <c r="I8" s="367"/>
      <c r="J8" s="367"/>
      <c r="K8" s="367"/>
      <c r="L8" s="368">
        <v>0</v>
      </c>
      <c r="M8" s="368"/>
      <c r="N8" s="369">
        <v>0</v>
      </c>
      <c r="O8" s="368"/>
      <c r="P8" s="368"/>
      <c r="Q8" s="367" t="s">
        <v>1011</v>
      </c>
    </row>
    <row r="9" spans="1:18" ht="16.5">
      <c r="A9" s="247">
        <f t="shared" si="1"/>
        <v>5</v>
      </c>
      <c r="B9" s="250" t="s">
        <v>496</v>
      </c>
      <c r="C9" s="249" t="s">
        <v>492</v>
      </c>
      <c r="D9" s="368"/>
      <c r="E9" s="368">
        <v>5</v>
      </c>
      <c r="F9" s="367">
        <v>5</v>
      </c>
      <c r="G9" s="367"/>
      <c r="H9" s="367"/>
      <c r="I9" s="367">
        <v>2</v>
      </c>
      <c r="J9" s="367"/>
      <c r="K9" s="367"/>
      <c r="L9" s="368">
        <v>1</v>
      </c>
      <c r="M9" s="368"/>
      <c r="N9" s="369">
        <v>0</v>
      </c>
      <c r="O9" s="368"/>
      <c r="P9" s="368"/>
      <c r="Q9" s="367">
        <v>0</v>
      </c>
    </row>
    <row r="10" spans="1:18" ht="16.5">
      <c r="A10" s="247">
        <f t="shared" si="1"/>
        <v>6</v>
      </c>
      <c r="B10" s="248" t="s">
        <v>497</v>
      </c>
      <c r="C10" s="249" t="s">
        <v>492</v>
      </c>
      <c r="D10" s="366"/>
      <c r="E10" s="366"/>
      <c r="F10" s="367">
        <v>1</v>
      </c>
      <c r="G10" s="367"/>
      <c r="H10" s="367"/>
      <c r="I10" s="367">
        <v>1</v>
      </c>
      <c r="J10" s="367"/>
      <c r="K10" s="367"/>
      <c r="L10" s="368">
        <v>1</v>
      </c>
      <c r="M10" s="368"/>
      <c r="N10" s="369">
        <v>0</v>
      </c>
      <c r="O10" s="368"/>
      <c r="P10" s="368"/>
      <c r="Q10" s="367" t="s">
        <v>1010</v>
      </c>
    </row>
    <row r="11" spans="1:18" ht="16.5">
      <c r="A11" s="247">
        <f t="shared" si="1"/>
        <v>7</v>
      </c>
      <c r="B11" s="248" t="s">
        <v>498</v>
      </c>
      <c r="C11" s="249" t="s">
        <v>492</v>
      </c>
      <c r="D11" s="366"/>
      <c r="E11" s="366"/>
      <c r="F11" s="367">
        <v>1</v>
      </c>
      <c r="G11" s="367"/>
      <c r="H11" s="367"/>
      <c r="I11" s="367">
        <v>1</v>
      </c>
      <c r="J11" s="367"/>
      <c r="K11" s="367"/>
      <c r="L11" s="368">
        <v>1</v>
      </c>
      <c r="M11" s="368"/>
      <c r="N11" s="369">
        <v>0</v>
      </c>
      <c r="O11" s="368"/>
      <c r="P11" s="368"/>
      <c r="Q11" s="367" t="s">
        <v>1010</v>
      </c>
    </row>
    <row r="12" spans="1:18" ht="16.5">
      <c r="A12" s="247">
        <f t="shared" si="1"/>
        <v>8</v>
      </c>
      <c r="B12" s="250" t="s">
        <v>499</v>
      </c>
      <c r="C12" s="249" t="s">
        <v>492</v>
      </c>
      <c r="D12" s="368"/>
      <c r="E12" s="368">
        <v>10</v>
      </c>
      <c r="F12" s="367">
        <v>10</v>
      </c>
      <c r="G12" s="367"/>
      <c r="H12" s="367">
        <v>3</v>
      </c>
      <c r="I12" s="367">
        <v>9</v>
      </c>
      <c r="J12" s="367"/>
      <c r="K12" s="367"/>
      <c r="L12" s="368">
        <v>0</v>
      </c>
      <c r="M12" s="368"/>
      <c r="N12" s="369">
        <v>0</v>
      </c>
      <c r="O12" s="368"/>
      <c r="P12" s="368"/>
      <c r="Q12" s="367">
        <v>0</v>
      </c>
    </row>
    <row r="13" spans="1:18" ht="16.5">
      <c r="A13" s="247">
        <f t="shared" si="1"/>
        <v>9</v>
      </c>
      <c r="B13" s="248" t="s">
        <v>500</v>
      </c>
      <c r="C13" s="249" t="s">
        <v>492</v>
      </c>
      <c r="D13" s="366"/>
      <c r="E13" s="366">
        <v>1</v>
      </c>
      <c r="F13" s="367">
        <v>1</v>
      </c>
      <c r="G13" s="367"/>
      <c r="H13" s="367"/>
      <c r="I13" s="367">
        <v>1</v>
      </c>
      <c r="J13" s="367"/>
      <c r="K13" s="367"/>
      <c r="L13" s="368">
        <v>1</v>
      </c>
      <c r="M13" s="368"/>
      <c r="N13" s="369">
        <v>0</v>
      </c>
      <c r="O13" s="368"/>
      <c r="P13" s="368"/>
      <c r="Q13" s="367" t="s">
        <v>1010</v>
      </c>
    </row>
    <row r="14" spans="1:18" ht="16.5">
      <c r="A14" s="247">
        <f t="shared" si="1"/>
        <v>10</v>
      </c>
      <c r="B14" s="248" t="s">
        <v>501</v>
      </c>
      <c r="C14" s="249" t="s">
        <v>492</v>
      </c>
      <c r="D14" s="366"/>
      <c r="E14" s="366">
        <v>1</v>
      </c>
      <c r="F14" s="367">
        <v>1</v>
      </c>
      <c r="G14" s="367"/>
      <c r="H14" s="367"/>
      <c r="I14" s="367">
        <v>1</v>
      </c>
      <c r="J14" s="367"/>
      <c r="K14" s="367"/>
      <c r="L14" s="368">
        <v>1</v>
      </c>
      <c r="M14" s="368"/>
      <c r="N14" s="369">
        <v>0</v>
      </c>
      <c r="O14" s="368"/>
      <c r="P14" s="368"/>
      <c r="Q14" s="367" t="s">
        <v>1010</v>
      </c>
    </row>
    <row r="15" spans="1:18" ht="16.5">
      <c r="A15" s="247">
        <f t="shared" si="1"/>
        <v>11</v>
      </c>
      <c r="B15" s="250" t="s">
        <v>502</v>
      </c>
      <c r="C15" s="249" t="s">
        <v>492</v>
      </c>
      <c r="D15" s="368"/>
      <c r="E15" s="368"/>
      <c r="F15" s="367">
        <v>3</v>
      </c>
      <c r="G15" s="367">
        <v>2</v>
      </c>
      <c r="H15" s="367"/>
      <c r="I15" s="367">
        <v>2</v>
      </c>
      <c r="J15" s="367"/>
      <c r="K15" s="367"/>
      <c r="L15" s="368">
        <v>1</v>
      </c>
      <c r="M15" s="368"/>
      <c r="N15" s="369">
        <v>0</v>
      </c>
      <c r="O15" s="368"/>
      <c r="P15" s="368"/>
      <c r="Q15" s="367">
        <v>0</v>
      </c>
    </row>
    <row r="16" spans="1:18" ht="16.5">
      <c r="A16" s="247">
        <f t="shared" si="1"/>
        <v>12</v>
      </c>
      <c r="B16" s="248" t="s">
        <v>503</v>
      </c>
      <c r="C16" s="249" t="s">
        <v>492</v>
      </c>
      <c r="D16" s="366"/>
      <c r="E16" s="366"/>
      <c r="F16" s="367">
        <v>1</v>
      </c>
      <c r="G16" s="367"/>
      <c r="H16" s="367"/>
      <c r="I16" s="367">
        <v>1</v>
      </c>
      <c r="J16" s="367"/>
      <c r="K16" s="367"/>
      <c r="L16" s="368">
        <v>1</v>
      </c>
      <c r="M16" s="368"/>
      <c r="N16" s="369">
        <v>0</v>
      </c>
      <c r="O16" s="368"/>
      <c r="P16" s="368"/>
      <c r="Q16" s="367" t="s">
        <v>1010</v>
      </c>
    </row>
    <row r="17" spans="1:17" ht="16.5">
      <c r="A17" s="247">
        <f t="shared" si="1"/>
        <v>13</v>
      </c>
      <c r="B17" s="248" t="s">
        <v>504</v>
      </c>
      <c r="C17" s="249" t="s">
        <v>492</v>
      </c>
      <c r="D17" s="366"/>
      <c r="E17" s="366"/>
      <c r="F17" s="367">
        <v>1</v>
      </c>
      <c r="G17" s="367"/>
      <c r="H17" s="367"/>
      <c r="I17" s="367">
        <v>1</v>
      </c>
      <c r="J17" s="367"/>
      <c r="K17" s="367"/>
      <c r="L17" s="368">
        <v>1</v>
      </c>
      <c r="M17" s="368"/>
      <c r="N17" s="369">
        <v>0</v>
      </c>
      <c r="O17" s="368"/>
      <c r="P17" s="368"/>
      <c r="Q17" s="367" t="s">
        <v>1010</v>
      </c>
    </row>
    <row r="18" spans="1:17" ht="16.5">
      <c r="A18" s="247">
        <f t="shared" si="1"/>
        <v>14</v>
      </c>
      <c r="B18" s="248" t="s">
        <v>505</v>
      </c>
      <c r="C18" s="249" t="s">
        <v>492</v>
      </c>
      <c r="D18" s="366"/>
      <c r="E18" s="366"/>
      <c r="F18" s="367">
        <v>1</v>
      </c>
      <c r="G18" s="367"/>
      <c r="H18" s="367"/>
      <c r="I18" s="367">
        <v>1</v>
      </c>
      <c r="J18" s="367"/>
      <c r="K18" s="367"/>
      <c r="L18" s="368">
        <v>1</v>
      </c>
      <c r="M18" s="368"/>
      <c r="N18" s="369">
        <v>0</v>
      </c>
      <c r="O18" s="368"/>
      <c r="P18" s="368"/>
      <c r="Q18" s="367" t="s">
        <v>1010</v>
      </c>
    </row>
    <row r="19" spans="1:17" ht="16.5">
      <c r="A19" s="247">
        <f t="shared" si="1"/>
        <v>15</v>
      </c>
      <c r="B19" s="250" t="s">
        <v>506</v>
      </c>
      <c r="C19" s="249" t="s">
        <v>492</v>
      </c>
      <c r="D19" s="368"/>
      <c r="E19" s="368"/>
      <c r="F19" s="367">
        <v>2</v>
      </c>
      <c r="G19" s="367"/>
      <c r="H19" s="367"/>
      <c r="I19" s="367">
        <v>1</v>
      </c>
      <c r="J19" s="367">
        <v>1</v>
      </c>
      <c r="K19" s="367"/>
      <c r="L19" s="368">
        <v>1</v>
      </c>
      <c r="M19" s="368"/>
      <c r="N19" s="369">
        <v>0</v>
      </c>
      <c r="O19" s="368"/>
      <c r="P19" s="368"/>
      <c r="Q19" s="367">
        <v>0</v>
      </c>
    </row>
    <row r="20" spans="1:17" ht="16.5">
      <c r="A20" s="247">
        <f t="shared" si="1"/>
        <v>16</v>
      </c>
      <c r="B20" s="250" t="s">
        <v>507</v>
      </c>
      <c r="C20" s="249" t="s">
        <v>492</v>
      </c>
      <c r="D20" s="368"/>
      <c r="E20" s="368"/>
      <c r="F20" s="367">
        <v>2</v>
      </c>
      <c r="G20" s="367"/>
      <c r="H20" s="367"/>
      <c r="I20" s="367">
        <v>1</v>
      </c>
      <c r="J20" s="367"/>
      <c r="K20" s="367"/>
      <c r="L20" s="368">
        <v>1</v>
      </c>
      <c r="M20" s="368"/>
      <c r="N20" s="369">
        <v>1</v>
      </c>
      <c r="O20" s="368"/>
      <c r="P20" s="368"/>
      <c r="Q20" s="367">
        <v>0</v>
      </c>
    </row>
    <row r="21" spans="1:17" ht="16.5">
      <c r="A21" s="247">
        <f t="shared" si="1"/>
        <v>17</v>
      </c>
      <c r="B21" s="248" t="s">
        <v>508</v>
      </c>
      <c r="C21" s="136" t="s">
        <v>509</v>
      </c>
      <c r="D21" s="366"/>
      <c r="E21" s="366">
        <v>2</v>
      </c>
      <c r="F21" s="367">
        <v>1</v>
      </c>
      <c r="G21" s="367"/>
      <c r="H21" s="367">
        <v>1</v>
      </c>
      <c r="I21" s="367"/>
      <c r="J21" s="367"/>
      <c r="K21" s="367"/>
      <c r="L21" s="368">
        <v>1</v>
      </c>
      <c r="M21" s="368"/>
      <c r="N21" s="369">
        <v>0</v>
      </c>
      <c r="O21" s="368"/>
      <c r="P21" s="368"/>
      <c r="Q21" s="367" t="s">
        <v>1012</v>
      </c>
    </row>
    <row r="22" spans="1:17" ht="16.5">
      <c r="A22" s="247">
        <f t="shared" si="1"/>
        <v>18</v>
      </c>
      <c r="B22" s="248" t="s">
        <v>510</v>
      </c>
      <c r="C22" s="136" t="s">
        <v>509</v>
      </c>
      <c r="D22" s="366"/>
      <c r="E22" s="366">
        <v>1</v>
      </c>
      <c r="F22" s="367">
        <v>1</v>
      </c>
      <c r="G22" s="367"/>
      <c r="H22" s="367">
        <v>1</v>
      </c>
      <c r="I22" s="367"/>
      <c r="J22" s="367"/>
      <c r="K22" s="367"/>
      <c r="L22" s="368">
        <v>0</v>
      </c>
      <c r="M22" s="368"/>
      <c r="N22" s="369">
        <v>0</v>
      </c>
      <c r="O22" s="368"/>
      <c r="P22" s="368"/>
      <c r="Q22" s="367" t="s">
        <v>1011</v>
      </c>
    </row>
    <row r="23" spans="1:17" ht="16.5">
      <c r="A23" s="247">
        <f t="shared" si="1"/>
        <v>19</v>
      </c>
      <c r="B23" s="250" t="s">
        <v>511</v>
      </c>
      <c r="C23" s="78" t="s">
        <v>509</v>
      </c>
      <c r="D23" s="368"/>
      <c r="E23" s="368"/>
      <c r="F23" s="367">
        <v>2</v>
      </c>
      <c r="G23" s="367"/>
      <c r="H23" s="367"/>
      <c r="I23" s="367">
        <v>2</v>
      </c>
      <c r="J23" s="367"/>
      <c r="K23" s="367"/>
      <c r="L23" s="368">
        <v>1</v>
      </c>
      <c r="M23" s="368"/>
      <c r="N23" s="369">
        <v>0</v>
      </c>
      <c r="O23" s="368"/>
      <c r="P23" s="368"/>
      <c r="Q23" s="367">
        <v>0</v>
      </c>
    </row>
    <row r="24" spans="1:17" ht="16.5">
      <c r="A24" s="247">
        <f t="shared" si="1"/>
        <v>20</v>
      </c>
      <c r="B24" s="248" t="s">
        <v>1006</v>
      </c>
      <c r="C24" s="136" t="s">
        <v>509</v>
      </c>
      <c r="D24" s="366"/>
      <c r="E24" s="366"/>
      <c r="F24" s="367">
        <v>1</v>
      </c>
      <c r="G24" s="367"/>
      <c r="H24" s="367"/>
      <c r="I24" s="367">
        <v>1</v>
      </c>
      <c r="J24" s="367"/>
      <c r="K24" s="367"/>
      <c r="L24" s="368">
        <v>1</v>
      </c>
      <c r="M24" s="368"/>
      <c r="N24" s="369">
        <v>0</v>
      </c>
      <c r="O24" s="368"/>
      <c r="P24" s="368"/>
      <c r="Q24" s="367" t="s">
        <v>1010</v>
      </c>
    </row>
    <row r="25" spans="1:17" ht="16.5">
      <c r="A25" s="247">
        <f t="shared" si="1"/>
        <v>21</v>
      </c>
      <c r="B25" s="248" t="s">
        <v>1007</v>
      </c>
      <c r="C25" s="136" t="s">
        <v>509</v>
      </c>
      <c r="D25" s="366"/>
      <c r="E25" s="366"/>
      <c r="F25" s="367">
        <v>1</v>
      </c>
      <c r="G25" s="367"/>
      <c r="H25" s="367"/>
      <c r="I25" s="367">
        <v>1</v>
      </c>
      <c r="J25" s="367"/>
      <c r="K25" s="367"/>
      <c r="L25" s="368">
        <v>1</v>
      </c>
      <c r="M25" s="368"/>
      <c r="N25" s="369">
        <v>0</v>
      </c>
      <c r="O25" s="368"/>
      <c r="P25" s="368"/>
      <c r="Q25" s="367" t="s">
        <v>1010</v>
      </c>
    </row>
    <row r="26" spans="1:17" ht="16.5">
      <c r="A26" s="247">
        <f t="shared" si="1"/>
        <v>22</v>
      </c>
      <c r="B26" s="248" t="s">
        <v>512</v>
      </c>
      <c r="C26" s="136" t="s">
        <v>509</v>
      </c>
      <c r="D26" s="366"/>
      <c r="E26" s="366"/>
      <c r="F26" s="367">
        <v>1</v>
      </c>
      <c r="G26" s="367"/>
      <c r="H26" s="367"/>
      <c r="I26" s="367">
        <v>1</v>
      </c>
      <c r="J26" s="367"/>
      <c r="K26" s="367"/>
      <c r="L26" s="368">
        <v>1</v>
      </c>
      <c r="M26" s="368"/>
      <c r="N26" s="369">
        <v>0</v>
      </c>
      <c r="O26" s="368"/>
      <c r="P26" s="368"/>
      <c r="Q26" s="367" t="s">
        <v>1010</v>
      </c>
    </row>
    <row r="27" spans="1:17" ht="16.5">
      <c r="A27" s="247">
        <f t="shared" si="1"/>
        <v>23</v>
      </c>
      <c r="B27" s="248" t="s">
        <v>1008</v>
      </c>
      <c r="C27" s="136" t="s">
        <v>509</v>
      </c>
      <c r="D27" s="366"/>
      <c r="E27" s="366"/>
      <c r="F27" s="367">
        <v>1</v>
      </c>
      <c r="G27" s="367"/>
      <c r="H27" s="367"/>
      <c r="I27" s="367">
        <v>1</v>
      </c>
      <c r="J27" s="367"/>
      <c r="K27" s="367"/>
      <c r="L27" s="368">
        <v>1</v>
      </c>
      <c r="M27" s="368"/>
      <c r="N27" s="369">
        <v>0</v>
      </c>
      <c r="O27" s="368"/>
      <c r="P27" s="368"/>
      <c r="Q27" s="367" t="s">
        <v>1010</v>
      </c>
    </row>
    <row r="28" spans="1:17" ht="16.5">
      <c r="A28" s="247">
        <f t="shared" si="1"/>
        <v>24</v>
      </c>
      <c r="B28" s="250" t="s">
        <v>513</v>
      </c>
      <c r="C28" s="249" t="s">
        <v>514</v>
      </c>
      <c r="D28" s="368"/>
      <c r="E28" s="368"/>
      <c r="F28" s="367">
        <v>5</v>
      </c>
      <c r="G28" s="367"/>
      <c r="H28" s="367"/>
      <c r="I28" s="367">
        <v>3</v>
      </c>
      <c r="J28" s="367"/>
      <c r="K28" s="367"/>
      <c r="L28" s="368">
        <v>5</v>
      </c>
      <c r="M28" s="368"/>
      <c r="N28" s="369">
        <v>0</v>
      </c>
      <c r="O28" s="368"/>
      <c r="P28" s="368"/>
      <c r="Q28" s="367">
        <v>0</v>
      </c>
    </row>
    <row r="29" spans="1:17" ht="16.5">
      <c r="A29" s="247">
        <f t="shared" si="1"/>
        <v>25</v>
      </c>
      <c r="B29" s="248" t="s">
        <v>515</v>
      </c>
      <c r="C29" s="136" t="s">
        <v>516</v>
      </c>
      <c r="D29" s="368"/>
      <c r="E29" s="368"/>
      <c r="F29" s="367">
        <v>4</v>
      </c>
      <c r="G29" s="367"/>
      <c r="H29" s="367">
        <v>4</v>
      </c>
      <c r="I29" s="367">
        <v>3</v>
      </c>
      <c r="J29" s="367">
        <v>9</v>
      </c>
      <c r="K29" s="367">
        <v>5</v>
      </c>
      <c r="L29" s="368">
        <v>2</v>
      </c>
      <c r="M29" s="368"/>
      <c r="N29" s="369">
        <v>0</v>
      </c>
      <c r="O29" s="368">
        <v>16</v>
      </c>
      <c r="P29" s="368">
        <v>6</v>
      </c>
      <c r="Q29" s="367">
        <v>0</v>
      </c>
    </row>
    <row r="30" spans="1:17" ht="16.5">
      <c r="A30" s="247">
        <f t="shared" si="1"/>
        <v>26</v>
      </c>
      <c r="B30" s="248" t="s">
        <v>517</v>
      </c>
      <c r="C30" s="136" t="s">
        <v>516</v>
      </c>
      <c r="D30" s="366"/>
      <c r="E30" s="366">
        <v>2</v>
      </c>
      <c r="F30" s="367">
        <v>1</v>
      </c>
      <c r="G30" s="367"/>
      <c r="H30" s="367">
        <v>1</v>
      </c>
      <c r="I30" s="367"/>
      <c r="J30" s="367"/>
      <c r="K30" s="367"/>
      <c r="L30" s="368">
        <v>1</v>
      </c>
      <c r="M30" s="368"/>
      <c r="N30" s="369">
        <v>0</v>
      </c>
      <c r="O30" s="368"/>
      <c r="P30" s="368"/>
      <c r="Q30" s="367" t="s">
        <v>1011</v>
      </c>
    </row>
    <row r="31" spans="1:17" ht="16.5">
      <c r="A31" s="247">
        <f t="shared" si="1"/>
        <v>27</v>
      </c>
      <c r="B31" s="248" t="s">
        <v>518</v>
      </c>
      <c r="C31" s="136" t="s">
        <v>516</v>
      </c>
      <c r="D31" s="366"/>
      <c r="E31" s="366"/>
      <c r="F31" s="367">
        <v>1</v>
      </c>
      <c r="G31" s="367"/>
      <c r="H31" s="367">
        <v>1</v>
      </c>
      <c r="I31" s="367"/>
      <c r="J31" s="367"/>
      <c r="K31" s="367"/>
      <c r="L31" s="368">
        <v>0</v>
      </c>
      <c r="M31" s="368"/>
      <c r="N31" s="369">
        <v>0</v>
      </c>
      <c r="O31" s="368"/>
      <c r="P31" s="368"/>
      <c r="Q31" s="367" t="s">
        <v>1011</v>
      </c>
    </row>
    <row r="32" spans="1:17" ht="16.5">
      <c r="A32" s="247">
        <f t="shared" si="1"/>
        <v>28</v>
      </c>
      <c r="B32" s="248" t="s">
        <v>519</v>
      </c>
      <c r="C32" s="136" t="s">
        <v>516</v>
      </c>
      <c r="D32" s="366"/>
      <c r="E32" s="366"/>
      <c r="F32" s="367">
        <v>1</v>
      </c>
      <c r="G32" s="367"/>
      <c r="H32" s="367">
        <v>1</v>
      </c>
      <c r="I32" s="367"/>
      <c r="J32" s="367"/>
      <c r="K32" s="367"/>
      <c r="L32" s="368">
        <v>0</v>
      </c>
      <c r="M32" s="368"/>
      <c r="N32" s="369">
        <v>0</v>
      </c>
      <c r="O32" s="368"/>
      <c r="P32" s="368"/>
      <c r="Q32" s="367" t="s">
        <v>1011</v>
      </c>
    </row>
    <row r="33" spans="1:17" ht="16.5">
      <c r="A33" s="247">
        <f t="shared" si="1"/>
        <v>29</v>
      </c>
      <c r="B33" s="250" t="s">
        <v>520</v>
      </c>
      <c r="C33" s="78" t="s">
        <v>516</v>
      </c>
      <c r="D33" s="368"/>
      <c r="E33" s="368"/>
      <c r="F33" s="367">
        <v>5</v>
      </c>
      <c r="G33" s="367"/>
      <c r="H33" s="367"/>
      <c r="I33" s="367">
        <v>3</v>
      </c>
      <c r="J33" s="367"/>
      <c r="K33" s="367"/>
      <c r="L33" s="368">
        <v>5</v>
      </c>
      <c r="M33" s="368"/>
      <c r="N33" s="369">
        <v>0</v>
      </c>
      <c r="O33" s="368"/>
      <c r="P33" s="368"/>
      <c r="Q33" s="367">
        <v>0</v>
      </c>
    </row>
    <row r="34" spans="1:17" ht="16.5">
      <c r="A34" s="247">
        <f t="shared" si="1"/>
        <v>30</v>
      </c>
      <c r="B34" s="248" t="s">
        <v>521</v>
      </c>
      <c r="C34" s="249" t="s">
        <v>522</v>
      </c>
      <c r="D34" s="366"/>
      <c r="E34" s="366">
        <v>2</v>
      </c>
      <c r="F34" s="367">
        <v>2</v>
      </c>
      <c r="G34" s="367"/>
      <c r="H34" s="367">
        <v>2</v>
      </c>
      <c r="I34" s="367"/>
      <c r="J34" s="367"/>
      <c r="K34" s="367"/>
      <c r="L34" s="368">
        <v>1</v>
      </c>
      <c r="M34" s="368"/>
      <c r="N34" s="369">
        <v>0</v>
      </c>
      <c r="O34" s="368"/>
      <c r="P34" s="368"/>
      <c r="Q34" s="367" t="s">
        <v>1013</v>
      </c>
    </row>
    <row r="35" spans="1:17" ht="16.5">
      <c r="A35" s="247">
        <f t="shared" si="1"/>
        <v>31</v>
      </c>
      <c r="B35" s="248" t="s">
        <v>523</v>
      </c>
      <c r="C35" s="136" t="s">
        <v>524</v>
      </c>
      <c r="D35" s="366"/>
      <c r="E35" s="366">
        <v>2</v>
      </c>
      <c r="F35" s="367">
        <v>1</v>
      </c>
      <c r="G35" s="367"/>
      <c r="H35" s="367">
        <v>1</v>
      </c>
      <c r="I35" s="367"/>
      <c r="J35" s="367"/>
      <c r="K35" s="367"/>
      <c r="L35" s="368">
        <v>0</v>
      </c>
      <c r="M35" s="368"/>
      <c r="N35" s="369">
        <v>0</v>
      </c>
      <c r="O35" s="368"/>
      <c r="P35" s="368"/>
      <c r="Q35" s="367" t="s">
        <v>1011</v>
      </c>
    </row>
    <row r="36" spans="1:17" ht="16.5">
      <c r="A36" s="247">
        <f t="shared" si="1"/>
        <v>32</v>
      </c>
      <c r="B36" s="248" t="s">
        <v>525</v>
      </c>
      <c r="C36" s="136" t="s">
        <v>524</v>
      </c>
      <c r="D36" s="366"/>
      <c r="E36" s="366">
        <v>1</v>
      </c>
      <c r="F36" s="367">
        <v>1</v>
      </c>
      <c r="G36" s="367"/>
      <c r="H36" s="367">
        <v>1</v>
      </c>
      <c r="I36" s="367"/>
      <c r="J36" s="367"/>
      <c r="K36" s="367"/>
      <c r="L36" s="368">
        <v>1</v>
      </c>
      <c r="M36" s="368"/>
      <c r="N36" s="369">
        <v>0</v>
      </c>
      <c r="O36" s="368"/>
      <c r="P36" s="368"/>
      <c r="Q36" s="367" t="s">
        <v>1014</v>
      </c>
    </row>
    <row r="37" spans="1:17" ht="16.5">
      <c r="A37" s="247">
        <f t="shared" si="1"/>
        <v>33</v>
      </c>
      <c r="B37" s="248" t="s">
        <v>526</v>
      </c>
      <c r="C37" s="136" t="s">
        <v>524</v>
      </c>
      <c r="D37" s="366"/>
      <c r="E37" s="366">
        <v>1</v>
      </c>
      <c r="F37" s="367">
        <v>1</v>
      </c>
      <c r="G37" s="367"/>
      <c r="H37" s="367">
        <v>1</v>
      </c>
      <c r="I37" s="367"/>
      <c r="J37" s="367"/>
      <c r="K37" s="367"/>
      <c r="L37" s="368">
        <v>0</v>
      </c>
      <c r="M37" s="368"/>
      <c r="N37" s="369">
        <v>0</v>
      </c>
      <c r="O37" s="368"/>
      <c r="P37" s="368"/>
      <c r="Q37" s="367" t="s">
        <v>1011</v>
      </c>
    </row>
    <row r="38" spans="1:17" ht="16.5">
      <c r="A38" s="247">
        <f t="shared" si="1"/>
        <v>34</v>
      </c>
      <c r="B38" s="250" t="s">
        <v>527</v>
      </c>
      <c r="C38" s="136" t="s">
        <v>524</v>
      </c>
      <c r="D38" s="368"/>
      <c r="E38" s="368"/>
      <c r="F38" s="367">
        <v>1</v>
      </c>
      <c r="G38" s="367"/>
      <c r="H38" s="367"/>
      <c r="I38" s="367">
        <v>1</v>
      </c>
      <c r="J38" s="367"/>
      <c r="K38" s="367"/>
      <c r="L38" s="368">
        <v>1</v>
      </c>
      <c r="M38" s="368"/>
      <c r="N38" s="369">
        <v>0</v>
      </c>
      <c r="O38" s="368"/>
      <c r="P38" s="368"/>
      <c r="Q38" s="367">
        <v>0</v>
      </c>
    </row>
    <row r="39" spans="1:17" ht="16.5">
      <c r="A39" s="247">
        <f t="shared" si="1"/>
        <v>35</v>
      </c>
      <c r="B39" s="250" t="s">
        <v>528</v>
      </c>
      <c r="C39" s="78" t="s">
        <v>524</v>
      </c>
      <c r="D39" s="368"/>
      <c r="E39" s="368"/>
      <c r="F39" s="367">
        <v>1</v>
      </c>
      <c r="G39" s="367"/>
      <c r="H39" s="367"/>
      <c r="I39" s="367">
        <v>1</v>
      </c>
      <c r="J39" s="367"/>
      <c r="K39" s="367"/>
      <c r="L39" s="368">
        <v>1</v>
      </c>
      <c r="M39" s="368"/>
      <c r="N39" s="369">
        <v>0</v>
      </c>
      <c r="O39" s="368"/>
      <c r="P39" s="368"/>
      <c r="Q39" s="367">
        <v>0</v>
      </c>
    </row>
    <row r="40" spans="1:17" ht="16.5">
      <c r="A40" s="247">
        <f t="shared" si="1"/>
        <v>36</v>
      </c>
      <c r="B40" s="250" t="s">
        <v>956</v>
      </c>
      <c r="C40" s="261" t="s">
        <v>524</v>
      </c>
      <c r="D40" s="368"/>
      <c r="E40" s="368"/>
      <c r="F40" s="367">
        <v>1</v>
      </c>
      <c r="G40" s="367"/>
      <c r="H40" s="367">
        <v>1</v>
      </c>
      <c r="I40" s="367"/>
      <c r="J40" s="367"/>
      <c r="K40" s="367"/>
      <c r="L40" s="368">
        <v>1</v>
      </c>
      <c r="M40" s="368"/>
      <c r="N40" s="369">
        <v>0</v>
      </c>
      <c r="O40" s="368"/>
      <c r="P40" s="368"/>
      <c r="Q40" s="367">
        <v>0</v>
      </c>
    </row>
    <row r="41" spans="1:17" ht="16.5">
      <c r="A41" s="247">
        <f t="shared" si="1"/>
        <v>37</v>
      </c>
      <c r="B41" s="250" t="s">
        <v>991</v>
      </c>
      <c r="C41" s="261" t="s">
        <v>524</v>
      </c>
      <c r="D41" s="368"/>
      <c r="E41" s="368"/>
      <c r="F41" s="367">
        <v>1</v>
      </c>
      <c r="G41" s="367"/>
      <c r="H41" s="367"/>
      <c r="I41" s="367"/>
      <c r="J41" s="367"/>
      <c r="K41" s="367"/>
      <c r="L41" s="368">
        <v>0</v>
      </c>
      <c r="M41" s="368"/>
      <c r="N41" s="369">
        <v>0</v>
      </c>
      <c r="O41" s="368"/>
      <c r="P41" s="368"/>
      <c r="Q41" s="367">
        <v>0</v>
      </c>
    </row>
    <row r="42" spans="1:17" ht="16.5">
      <c r="A42" s="247">
        <f t="shared" si="1"/>
        <v>38</v>
      </c>
      <c r="B42" s="250" t="s">
        <v>957</v>
      </c>
      <c r="C42" s="261" t="s">
        <v>524</v>
      </c>
      <c r="D42" s="368"/>
      <c r="E42" s="368"/>
      <c r="F42" s="367">
        <v>1</v>
      </c>
      <c r="G42" s="367"/>
      <c r="H42" s="367">
        <v>1</v>
      </c>
      <c r="I42" s="367"/>
      <c r="J42" s="367"/>
      <c r="K42" s="367"/>
      <c r="L42" s="368">
        <v>1</v>
      </c>
      <c r="M42" s="368"/>
      <c r="N42" s="369">
        <v>0</v>
      </c>
      <c r="O42" s="368"/>
      <c r="P42" s="368"/>
      <c r="Q42" s="367">
        <v>0</v>
      </c>
    </row>
    <row r="43" spans="1:17" ht="16.5">
      <c r="A43" s="247">
        <f t="shared" si="1"/>
        <v>39</v>
      </c>
      <c r="B43" s="248" t="s">
        <v>529</v>
      </c>
      <c r="C43" s="249" t="s">
        <v>530</v>
      </c>
      <c r="D43" s="366"/>
      <c r="E43" s="366">
        <v>2</v>
      </c>
      <c r="F43" s="367">
        <v>2</v>
      </c>
      <c r="G43" s="367"/>
      <c r="H43" s="367">
        <v>2</v>
      </c>
      <c r="I43" s="367"/>
      <c r="J43" s="367"/>
      <c r="K43" s="367"/>
      <c r="L43" s="368">
        <v>1</v>
      </c>
      <c r="M43" s="368"/>
      <c r="N43" s="369">
        <v>0</v>
      </c>
      <c r="O43" s="368"/>
      <c r="P43" s="368"/>
      <c r="Q43" s="367" t="s">
        <v>1011</v>
      </c>
    </row>
    <row r="44" spans="1:17" ht="16.5">
      <c r="A44" s="247">
        <f t="shared" si="1"/>
        <v>40</v>
      </c>
      <c r="B44" s="248" t="s">
        <v>992</v>
      </c>
      <c r="C44" s="249" t="s">
        <v>530</v>
      </c>
      <c r="D44" s="371"/>
      <c r="E44" s="371"/>
      <c r="F44" s="372">
        <v>1</v>
      </c>
      <c r="G44" s="372">
        <v>1</v>
      </c>
      <c r="H44" s="372"/>
      <c r="I44" s="372">
        <v>1</v>
      </c>
      <c r="J44" s="372"/>
      <c r="K44" s="372"/>
      <c r="L44" s="371">
        <v>1</v>
      </c>
      <c r="M44" s="371"/>
      <c r="N44" s="369">
        <v>0</v>
      </c>
      <c r="O44" s="371"/>
      <c r="P44" s="371"/>
      <c r="Q44" s="372">
        <v>0</v>
      </c>
    </row>
    <row r="45" spans="1:17" ht="16.5">
      <c r="A45" s="247">
        <f t="shared" si="1"/>
        <v>41</v>
      </c>
      <c r="B45" s="248" t="s">
        <v>993</v>
      </c>
      <c r="C45" s="249" t="s">
        <v>530</v>
      </c>
      <c r="D45" s="371"/>
      <c r="E45" s="371"/>
      <c r="F45" s="372">
        <v>1</v>
      </c>
      <c r="G45" s="372"/>
      <c r="H45" s="372"/>
      <c r="I45" s="372">
        <v>1</v>
      </c>
      <c r="J45" s="372"/>
      <c r="K45" s="372"/>
      <c r="L45" s="371">
        <v>1</v>
      </c>
      <c r="M45" s="371"/>
      <c r="N45" s="369">
        <v>0</v>
      </c>
      <c r="O45" s="371"/>
      <c r="P45" s="371"/>
      <c r="Q45" s="372">
        <v>0</v>
      </c>
    </row>
    <row r="46" spans="1:17" ht="16.5">
      <c r="A46" s="247">
        <f t="shared" si="1"/>
        <v>42</v>
      </c>
      <c r="B46" s="248" t="s">
        <v>994</v>
      </c>
      <c r="C46" s="249" t="s">
        <v>530</v>
      </c>
      <c r="D46" s="371"/>
      <c r="E46" s="371"/>
      <c r="F46" s="372">
        <v>1</v>
      </c>
      <c r="G46" s="372"/>
      <c r="H46" s="372"/>
      <c r="I46" s="372">
        <v>1</v>
      </c>
      <c r="J46" s="372"/>
      <c r="K46" s="372"/>
      <c r="L46" s="371">
        <v>1</v>
      </c>
      <c r="M46" s="371"/>
      <c r="N46" s="369">
        <v>0</v>
      </c>
      <c r="O46" s="371"/>
      <c r="P46" s="371"/>
      <c r="Q46" s="372">
        <v>0</v>
      </c>
    </row>
    <row r="47" spans="1:17" ht="16.5">
      <c r="A47" s="247">
        <f t="shared" si="1"/>
        <v>43</v>
      </c>
      <c r="B47" s="248" t="s">
        <v>995</v>
      </c>
      <c r="C47" s="249" t="s">
        <v>530</v>
      </c>
      <c r="D47" s="371"/>
      <c r="E47" s="371"/>
      <c r="F47" s="372">
        <v>3</v>
      </c>
      <c r="G47" s="372"/>
      <c r="H47" s="372"/>
      <c r="I47" s="372">
        <v>1</v>
      </c>
      <c r="J47" s="372"/>
      <c r="K47" s="372"/>
      <c r="L47" s="371">
        <v>1</v>
      </c>
      <c r="M47" s="371"/>
      <c r="N47" s="369">
        <v>0</v>
      </c>
      <c r="O47" s="371"/>
      <c r="P47" s="371"/>
      <c r="Q47" s="372">
        <v>0</v>
      </c>
    </row>
    <row r="48" spans="1:17" ht="16.5">
      <c r="A48" s="247">
        <f t="shared" si="1"/>
        <v>44</v>
      </c>
      <c r="B48" s="248" t="s">
        <v>996</v>
      </c>
      <c r="C48" s="249" t="s">
        <v>530</v>
      </c>
      <c r="D48" s="371"/>
      <c r="E48" s="371"/>
      <c r="F48" s="372">
        <v>2</v>
      </c>
      <c r="G48" s="372"/>
      <c r="H48" s="372"/>
      <c r="I48" s="372">
        <v>1</v>
      </c>
      <c r="J48" s="372"/>
      <c r="K48" s="372"/>
      <c r="L48" s="371">
        <v>1</v>
      </c>
      <c r="M48" s="371"/>
      <c r="N48" s="369">
        <v>0</v>
      </c>
      <c r="O48" s="371"/>
      <c r="P48" s="371"/>
      <c r="Q48" s="372">
        <v>0</v>
      </c>
    </row>
    <row r="49" spans="1:18" ht="16.5">
      <c r="A49" s="247">
        <f t="shared" si="1"/>
        <v>45</v>
      </c>
      <c r="B49" s="248" t="s">
        <v>531</v>
      </c>
      <c r="C49" s="136" t="s">
        <v>532</v>
      </c>
      <c r="D49" s="371"/>
      <c r="E49" s="371"/>
      <c r="F49" s="372">
        <v>2</v>
      </c>
      <c r="G49" s="372"/>
      <c r="H49" s="372"/>
      <c r="I49" s="372">
        <v>2</v>
      </c>
      <c r="J49" s="372"/>
      <c r="K49" s="372"/>
      <c r="L49" s="371">
        <v>2</v>
      </c>
      <c r="M49" s="371"/>
      <c r="N49" s="369">
        <v>0</v>
      </c>
      <c r="O49" s="371"/>
      <c r="P49" s="371"/>
      <c r="Q49" s="372">
        <v>0</v>
      </c>
    </row>
    <row r="50" spans="1:18" ht="16.5">
      <c r="A50" s="247">
        <f t="shared" si="1"/>
        <v>46</v>
      </c>
      <c r="B50" s="248" t="s">
        <v>1009</v>
      </c>
      <c r="C50" s="136" t="s">
        <v>532</v>
      </c>
      <c r="D50" s="371"/>
      <c r="E50" s="371"/>
      <c r="F50" s="372">
        <v>3</v>
      </c>
      <c r="G50" s="372"/>
      <c r="H50" s="372"/>
      <c r="I50" s="372">
        <v>3</v>
      </c>
      <c r="J50" s="372"/>
      <c r="K50" s="372"/>
      <c r="L50" s="371">
        <v>0</v>
      </c>
      <c r="M50" s="371"/>
      <c r="N50" s="369">
        <v>0</v>
      </c>
      <c r="O50" s="371"/>
      <c r="P50" s="371"/>
      <c r="Q50" s="372">
        <v>0</v>
      </c>
    </row>
    <row r="51" spans="1:18" ht="16.5">
      <c r="A51" s="247">
        <f t="shared" si="1"/>
        <v>47</v>
      </c>
      <c r="B51" s="248" t="s">
        <v>533</v>
      </c>
      <c r="C51" s="136" t="s">
        <v>532</v>
      </c>
      <c r="D51" s="366"/>
      <c r="E51" s="366"/>
      <c r="F51" s="367">
        <v>1</v>
      </c>
      <c r="G51" s="367"/>
      <c r="H51" s="367">
        <v>1</v>
      </c>
      <c r="I51" s="367"/>
      <c r="J51" s="367"/>
      <c r="K51" s="367"/>
      <c r="L51" s="368">
        <v>1</v>
      </c>
      <c r="M51" s="368"/>
      <c r="N51" s="369">
        <v>0</v>
      </c>
      <c r="O51" s="368"/>
      <c r="P51" s="368"/>
      <c r="Q51" s="367" t="s">
        <v>1011</v>
      </c>
    </row>
    <row r="52" spans="1:18" ht="16.5">
      <c r="A52" s="247">
        <f t="shared" si="1"/>
        <v>48</v>
      </c>
      <c r="B52" s="251" t="s">
        <v>534</v>
      </c>
      <c r="C52" s="78" t="s">
        <v>532</v>
      </c>
      <c r="D52" s="368">
        <v>2</v>
      </c>
      <c r="E52" s="368"/>
      <c r="F52" s="367">
        <v>2</v>
      </c>
      <c r="G52" s="367"/>
      <c r="H52" s="367"/>
      <c r="I52" s="367">
        <v>2</v>
      </c>
      <c r="J52" s="367"/>
      <c r="K52" s="367">
        <v>1</v>
      </c>
      <c r="L52" s="368">
        <v>1</v>
      </c>
      <c r="M52" s="368"/>
      <c r="N52" s="369">
        <v>0</v>
      </c>
      <c r="O52" s="368"/>
      <c r="P52" s="368"/>
      <c r="Q52" s="367">
        <v>0</v>
      </c>
    </row>
    <row r="53" spans="1:18" ht="16.5">
      <c r="A53" s="247">
        <f t="shared" si="1"/>
        <v>49</v>
      </c>
      <c r="B53" s="250" t="s">
        <v>535</v>
      </c>
      <c r="C53" s="78" t="s">
        <v>532</v>
      </c>
      <c r="D53" s="368"/>
      <c r="E53" s="368"/>
      <c r="F53" s="367">
        <v>4</v>
      </c>
      <c r="G53" s="367"/>
      <c r="H53" s="367"/>
      <c r="I53" s="367">
        <v>4</v>
      </c>
      <c r="J53" s="367"/>
      <c r="K53" s="367">
        <v>4</v>
      </c>
      <c r="L53" s="368">
        <v>1</v>
      </c>
      <c r="M53" s="368"/>
      <c r="N53" s="369">
        <v>0</v>
      </c>
      <c r="O53" s="368"/>
      <c r="P53" s="368"/>
      <c r="Q53" s="367">
        <v>0</v>
      </c>
    </row>
    <row r="54" spans="1:18" s="390" customFormat="1" ht="16.5">
      <c r="A54" s="383">
        <f t="shared" si="1"/>
        <v>50</v>
      </c>
      <c r="B54" s="384" t="s">
        <v>536</v>
      </c>
      <c r="C54" s="385" t="s">
        <v>537</v>
      </c>
      <c r="D54" s="386">
        <v>1</v>
      </c>
      <c r="E54" s="386"/>
      <c r="F54" s="387">
        <v>1</v>
      </c>
      <c r="G54" s="387"/>
      <c r="H54" s="387"/>
      <c r="I54" s="387">
        <v>1</v>
      </c>
      <c r="J54" s="387"/>
      <c r="K54" s="387">
        <v>2</v>
      </c>
      <c r="L54" s="386">
        <v>0</v>
      </c>
      <c r="M54" s="386"/>
      <c r="N54" s="388">
        <v>0</v>
      </c>
      <c r="O54" s="386"/>
      <c r="P54" s="386"/>
      <c r="Q54" s="387">
        <v>0</v>
      </c>
      <c r="R54" s="389"/>
    </row>
    <row r="55" spans="1:18" ht="16.5">
      <c r="A55" s="247">
        <f t="shared" si="1"/>
        <v>51</v>
      </c>
      <c r="B55" s="250" t="s">
        <v>538</v>
      </c>
      <c r="C55" s="249" t="s">
        <v>537</v>
      </c>
      <c r="D55" s="368"/>
      <c r="E55" s="368">
        <v>2</v>
      </c>
      <c r="F55" s="367">
        <v>2</v>
      </c>
      <c r="G55" s="367"/>
      <c r="H55" s="367"/>
      <c r="I55" s="367">
        <v>2</v>
      </c>
      <c r="J55" s="367"/>
      <c r="K55" s="367">
        <v>2</v>
      </c>
      <c r="L55" s="368">
        <v>0</v>
      </c>
      <c r="M55" s="368"/>
      <c r="N55" s="369">
        <v>0</v>
      </c>
      <c r="O55" s="368"/>
      <c r="P55" s="368"/>
      <c r="Q55" s="367">
        <v>0</v>
      </c>
    </row>
    <row r="56" spans="1:18" ht="16.5">
      <c r="A56" s="247">
        <f t="shared" si="1"/>
        <v>52</v>
      </c>
      <c r="B56" s="248" t="s">
        <v>539</v>
      </c>
      <c r="C56" s="249" t="s">
        <v>537</v>
      </c>
      <c r="D56" s="366"/>
      <c r="E56" s="366"/>
      <c r="F56" s="367">
        <v>1</v>
      </c>
      <c r="G56" s="367"/>
      <c r="H56" s="367"/>
      <c r="I56" s="367">
        <v>1</v>
      </c>
      <c r="J56" s="367"/>
      <c r="K56" s="367">
        <v>1</v>
      </c>
      <c r="L56" s="368">
        <v>1</v>
      </c>
      <c r="M56" s="368"/>
      <c r="N56" s="369">
        <v>0</v>
      </c>
      <c r="O56" s="368"/>
      <c r="P56" s="368"/>
      <c r="Q56" s="367" t="s">
        <v>1010</v>
      </c>
    </row>
    <row r="57" spans="1:18" ht="16.5">
      <c r="A57" s="247">
        <f t="shared" si="1"/>
        <v>53</v>
      </c>
      <c r="B57" s="250" t="s">
        <v>540</v>
      </c>
      <c r="C57" s="249" t="s">
        <v>537</v>
      </c>
      <c r="D57" s="368">
        <v>1</v>
      </c>
      <c r="E57" s="368"/>
      <c r="F57" s="367">
        <v>4</v>
      </c>
      <c r="G57" s="367"/>
      <c r="H57" s="367"/>
      <c r="I57" s="367">
        <v>3</v>
      </c>
      <c r="J57" s="367"/>
      <c r="K57" s="367">
        <v>1</v>
      </c>
      <c r="L57" s="368">
        <v>0</v>
      </c>
      <c r="M57" s="368"/>
      <c r="N57" s="369">
        <v>0</v>
      </c>
      <c r="O57" s="368"/>
      <c r="P57" s="368"/>
      <c r="Q57" s="367">
        <v>0</v>
      </c>
    </row>
    <row r="58" spans="1:18" s="390" customFormat="1" ht="16.5">
      <c r="A58" s="383">
        <f t="shared" si="1"/>
        <v>54</v>
      </c>
      <c r="B58" s="384" t="s">
        <v>541</v>
      </c>
      <c r="C58" s="385" t="s">
        <v>537</v>
      </c>
      <c r="D58" s="386">
        <v>3</v>
      </c>
      <c r="E58" s="386"/>
      <c r="F58" s="387"/>
      <c r="G58" s="387"/>
      <c r="H58" s="387"/>
      <c r="I58" s="387">
        <v>1</v>
      </c>
      <c r="J58" s="387"/>
      <c r="K58" s="387">
        <v>1</v>
      </c>
      <c r="L58" s="386">
        <v>0</v>
      </c>
      <c r="M58" s="386"/>
      <c r="N58" s="388">
        <v>0</v>
      </c>
      <c r="O58" s="386"/>
      <c r="P58" s="386"/>
      <c r="Q58" s="387">
        <v>0</v>
      </c>
      <c r="R58" s="389"/>
    </row>
    <row r="59" spans="1:18" ht="16.5">
      <c r="A59" s="247">
        <f t="shared" si="1"/>
        <v>55</v>
      </c>
      <c r="B59" s="250" t="s">
        <v>542</v>
      </c>
      <c r="C59" s="249" t="s">
        <v>537</v>
      </c>
      <c r="D59" s="368"/>
      <c r="E59" s="368">
        <v>5</v>
      </c>
      <c r="F59" s="367">
        <v>5</v>
      </c>
      <c r="G59" s="367"/>
      <c r="H59" s="367">
        <v>2</v>
      </c>
      <c r="I59" s="367">
        <v>3</v>
      </c>
      <c r="J59" s="367">
        <v>1</v>
      </c>
      <c r="K59" s="367">
        <v>1</v>
      </c>
      <c r="L59" s="368">
        <v>0</v>
      </c>
      <c r="M59" s="368"/>
      <c r="N59" s="369">
        <v>0</v>
      </c>
      <c r="O59" s="368"/>
      <c r="P59" s="368"/>
      <c r="Q59" s="367">
        <v>0</v>
      </c>
    </row>
    <row r="60" spans="1:18" ht="16.5">
      <c r="A60" s="247">
        <f t="shared" si="1"/>
        <v>56</v>
      </c>
      <c r="B60" s="250" t="s">
        <v>543</v>
      </c>
      <c r="C60" s="249" t="s">
        <v>537</v>
      </c>
      <c r="D60" s="368"/>
      <c r="E60" s="368">
        <v>3</v>
      </c>
      <c r="F60" s="367">
        <v>3</v>
      </c>
      <c r="G60" s="367"/>
      <c r="H60" s="367">
        <v>5</v>
      </c>
      <c r="I60" s="367">
        <v>3</v>
      </c>
      <c r="J60" s="367"/>
      <c r="K60" s="367">
        <v>3</v>
      </c>
      <c r="L60" s="368">
        <v>0</v>
      </c>
      <c r="M60" s="368"/>
      <c r="N60" s="369">
        <v>0</v>
      </c>
      <c r="O60" s="368"/>
      <c r="P60" s="368"/>
      <c r="Q60" s="367">
        <v>0</v>
      </c>
    </row>
    <row r="61" spans="1:18" ht="16.5">
      <c r="A61" s="247">
        <f t="shared" si="1"/>
        <v>57</v>
      </c>
      <c r="B61" s="248" t="s">
        <v>544</v>
      </c>
      <c r="C61" s="136" t="s">
        <v>545</v>
      </c>
      <c r="D61" s="366"/>
      <c r="E61" s="366"/>
      <c r="F61" s="367">
        <v>1</v>
      </c>
      <c r="G61" s="367"/>
      <c r="H61" s="367"/>
      <c r="I61" s="367">
        <v>1</v>
      </c>
      <c r="J61" s="367"/>
      <c r="K61" s="367"/>
      <c r="L61" s="368">
        <v>1</v>
      </c>
      <c r="M61" s="368"/>
      <c r="N61" s="369">
        <v>0</v>
      </c>
      <c r="O61" s="368"/>
      <c r="P61" s="368"/>
      <c r="Q61" s="367" t="s">
        <v>1010</v>
      </c>
    </row>
    <row r="62" spans="1:18" ht="16.5">
      <c r="A62" s="247">
        <f t="shared" si="1"/>
        <v>58</v>
      </c>
      <c r="B62" s="248" t="s">
        <v>546</v>
      </c>
      <c r="C62" s="136" t="s">
        <v>545</v>
      </c>
      <c r="D62" s="366"/>
      <c r="E62" s="366"/>
      <c r="F62" s="367">
        <v>1</v>
      </c>
      <c r="G62" s="367"/>
      <c r="H62" s="367">
        <v>1</v>
      </c>
      <c r="I62" s="367"/>
      <c r="J62" s="367"/>
      <c r="K62" s="367"/>
      <c r="L62" s="368">
        <v>1</v>
      </c>
      <c r="M62" s="368"/>
      <c r="N62" s="369">
        <v>0</v>
      </c>
      <c r="O62" s="368"/>
      <c r="P62" s="368"/>
      <c r="Q62" s="367" t="s">
        <v>1011</v>
      </c>
    </row>
    <row r="63" spans="1:18" ht="16.5">
      <c r="A63" s="247">
        <f t="shared" si="1"/>
        <v>59</v>
      </c>
      <c r="B63" s="248" t="s">
        <v>547</v>
      </c>
      <c r="C63" s="136" t="s">
        <v>545</v>
      </c>
      <c r="D63" s="366"/>
      <c r="E63" s="366"/>
      <c r="F63" s="367">
        <v>1</v>
      </c>
      <c r="G63" s="367"/>
      <c r="H63" s="367"/>
      <c r="I63" s="367">
        <v>1</v>
      </c>
      <c r="J63" s="367"/>
      <c r="K63" s="367"/>
      <c r="L63" s="368">
        <v>1</v>
      </c>
      <c r="M63" s="368"/>
      <c r="N63" s="369">
        <v>0</v>
      </c>
      <c r="O63" s="368"/>
      <c r="P63" s="368"/>
      <c r="Q63" s="367" t="s">
        <v>1010</v>
      </c>
    </row>
    <row r="64" spans="1:18" ht="16.5">
      <c r="A64" s="247">
        <f t="shared" si="1"/>
        <v>60</v>
      </c>
      <c r="B64" s="250" t="s">
        <v>548</v>
      </c>
      <c r="C64" s="249" t="s">
        <v>549</v>
      </c>
      <c r="D64" s="368"/>
      <c r="E64" s="368"/>
      <c r="F64" s="367">
        <v>2</v>
      </c>
      <c r="G64" s="367">
        <v>1</v>
      </c>
      <c r="H64" s="367"/>
      <c r="I64" s="367">
        <v>2</v>
      </c>
      <c r="J64" s="367"/>
      <c r="K64" s="367"/>
      <c r="L64" s="368">
        <v>2</v>
      </c>
      <c r="M64" s="368"/>
      <c r="N64" s="369">
        <v>1</v>
      </c>
      <c r="O64" s="368"/>
      <c r="P64" s="368"/>
      <c r="Q64" s="367">
        <v>0</v>
      </c>
    </row>
    <row r="65" spans="1:17" ht="16.5">
      <c r="A65" s="247">
        <f t="shared" si="1"/>
        <v>61</v>
      </c>
      <c r="B65" s="248" t="s">
        <v>550</v>
      </c>
      <c r="C65" s="249" t="s">
        <v>549</v>
      </c>
      <c r="D65" s="368"/>
      <c r="E65" s="368"/>
      <c r="F65" s="367">
        <v>2</v>
      </c>
      <c r="G65" s="367"/>
      <c r="H65" s="367"/>
      <c r="I65" s="367">
        <v>2</v>
      </c>
      <c r="J65" s="367"/>
      <c r="K65" s="367"/>
      <c r="L65" s="368">
        <v>0</v>
      </c>
      <c r="M65" s="368"/>
      <c r="N65" s="369">
        <v>0</v>
      </c>
      <c r="O65" s="368"/>
      <c r="P65" s="368"/>
      <c r="Q65" s="367">
        <v>0</v>
      </c>
    </row>
    <row r="66" spans="1:17" ht="16.5">
      <c r="A66" s="247">
        <f t="shared" si="1"/>
        <v>62</v>
      </c>
      <c r="B66" s="248" t="s">
        <v>551</v>
      </c>
      <c r="C66" s="249" t="s">
        <v>549</v>
      </c>
      <c r="D66" s="368"/>
      <c r="E66" s="368"/>
      <c r="F66" s="367">
        <v>1</v>
      </c>
      <c r="G66" s="367">
        <v>1</v>
      </c>
      <c r="H66" s="367"/>
      <c r="I66" s="367">
        <v>1</v>
      </c>
      <c r="J66" s="367"/>
      <c r="K66" s="367"/>
      <c r="L66" s="368">
        <v>1</v>
      </c>
      <c r="M66" s="368"/>
      <c r="N66" s="369">
        <v>0</v>
      </c>
      <c r="O66" s="368"/>
      <c r="P66" s="368"/>
      <c r="Q66" s="367">
        <v>0</v>
      </c>
    </row>
    <row r="67" spans="1:17" ht="16.5">
      <c r="A67" s="247">
        <f t="shared" si="1"/>
        <v>63</v>
      </c>
      <c r="B67" s="250" t="s">
        <v>552</v>
      </c>
      <c r="C67" s="249" t="s">
        <v>549</v>
      </c>
      <c r="D67" s="368"/>
      <c r="E67" s="368"/>
      <c r="F67" s="367">
        <v>2</v>
      </c>
      <c r="G67" s="367"/>
      <c r="H67" s="367"/>
      <c r="I67" s="367">
        <v>2</v>
      </c>
      <c r="J67" s="367"/>
      <c r="K67" s="367"/>
      <c r="L67" s="368">
        <v>1</v>
      </c>
      <c r="M67" s="368"/>
      <c r="N67" s="369">
        <v>0</v>
      </c>
      <c r="O67" s="368"/>
      <c r="P67" s="368"/>
      <c r="Q67" s="367">
        <v>0</v>
      </c>
    </row>
    <row r="68" spans="1:17" ht="16.5">
      <c r="A68" s="247">
        <f t="shared" si="1"/>
        <v>64</v>
      </c>
      <c r="B68" s="250" t="s">
        <v>553</v>
      </c>
      <c r="C68" s="249" t="s">
        <v>549</v>
      </c>
      <c r="D68" s="368"/>
      <c r="E68" s="368"/>
      <c r="F68" s="367">
        <v>4</v>
      </c>
      <c r="G68" s="367"/>
      <c r="H68" s="367"/>
      <c r="I68" s="367">
        <v>3</v>
      </c>
      <c r="J68" s="367"/>
      <c r="K68" s="367"/>
      <c r="L68" s="368">
        <v>1</v>
      </c>
      <c r="M68" s="368"/>
      <c r="N68" s="369">
        <v>0</v>
      </c>
      <c r="O68" s="368"/>
      <c r="P68" s="368"/>
      <c r="Q68" s="367">
        <v>0</v>
      </c>
    </row>
    <row r="69" spans="1:17" ht="16.5">
      <c r="A69" s="247">
        <f t="shared" si="1"/>
        <v>65</v>
      </c>
      <c r="B69" s="250" t="s">
        <v>554</v>
      </c>
      <c r="C69" s="249" t="s">
        <v>549</v>
      </c>
      <c r="D69" s="368"/>
      <c r="E69" s="368"/>
      <c r="F69" s="367">
        <v>3</v>
      </c>
      <c r="G69" s="367"/>
      <c r="H69" s="367"/>
      <c r="I69" s="367">
        <v>1</v>
      </c>
      <c r="J69" s="367"/>
      <c r="K69" s="367"/>
      <c r="L69" s="368">
        <v>1</v>
      </c>
      <c r="M69" s="368"/>
      <c r="N69" s="369">
        <v>0</v>
      </c>
      <c r="O69" s="368"/>
      <c r="P69" s="368"/>
      <c r="Q69" s="367">
        <v>0</v>
      </c>
    </row>
    <row r="70" spans="1:17" ht="16.5">
      <c r="A70" s="247">
        <f t="shared" si="1"/>
        <v>66</v>
      </c>
      <c r="B70" s="250" t="s">
        <v>555</v>
      </c>
      <c r="C70" s="78" t="s">
        <v>556</v>
      </c>
      <c r="D70" s="373"/>
      <c r="E70" s="373"/>
      <c r="F70" s="374">
        <v>1</v>
      </c>
      <c r="G70" s="374"/>
      <c r="H70" s="374"/>
      <c r="I70" s="374">
        <v>1</v>
      </c>
      <c r="J70" s="374"/>
      <c r="K70" s="374"/>
      <c r="L70" s="373">
        <v>1</v>
      </c>
      <c r="M70" s="373"/>
      <c r="N70" s="369">
        <v>0</v>
      </c>
      <c r="O70" s="373"/>
      <c r="P70" s="373"/>
      <c r="Q70" s="374">
        <v>0</v>
      </c>
    </row>
    <row r="71" spans="1:17" ht="16.5">
      <c r="A71" s="247">
        <f t="shared" ref="A71:A89" si="2">A70+1</f>
        <v>67</v>
      </c>
      <c r="B71" s="250" t="s">
        <v>557</v>
      </c>
      <c r="C71" s="78" t="s">
        <v>556</v>
      </c>
      <c r="D71" s="373"/>
      <c r="E71" s="373"/>
      <c r="F71" s="374">
        <v>1</v>
      </c>
      <c r="G71" s="374"/>
      <c r="H71" s="374"/>
      <c r="I71" s="374"/>
      <c r="J71" s="374"/>
      <c r="K71" s="374"/>
      <c r="L71" s="373">
        <v>1</v>
      </c>
      <c r="M71" s="373"/>
      <c r="N71" s="369">
        <v>0</v>
      </c>
      <c r="O71" s="373"/>
      <c r="P71" s="373"/>
      <c r="Q71" s="374">
        <v>0</v>
      </c>
    </row>
    <row r="72" spans="1:17" ht="16.5">
      <c r="A72" s="247">
        <f t="shared" si="2"/>
        <v>68</v>
      </c>
      <c r="B72" s="250" t="s">
        <v>558</v>
      </c>
      <c r="C72" s="78" t="s">
        <v>556</v>
      </c>
      <c r="D72" s="373"/>
      <c r="E72" s="373"/>
      <c r="F72" s="374">
        <v>3</v>
      </c>
      <c r="G72" s="374"/>
      <c r="H72" s="374"/>
      <c r="I72" s="374">
        <v>1</v>
      </c>
      <c r="J72" s="374"/>
      <c r="K72" s="374"/>
      <c r="L72" s="373">
        <v>1</v>
      </c>
      <c r="M72" s="373"/>
      <c r="N72" s="369">
        <v>0</v>
      </c>
      <c r="O72" s="373"/>
      <c r="P72" s="373"/>
      <c r="Q72" s="374">
        <v>0</v>
      </c>
    </row>
    <row r="73" spans="1:17" ht="16.5">
      <c r="A73" s="247">
        <f t="shared" si="2"/>
        <v>69</v>
      </c>
      <c r="B73" s="250" t="s">
        <v>559</v>
      </c>
      <c r="C73" s="78" t="s">
        <v>556</v>
      </c>
      <c r="D73" s="373"/>
      <c r="E73" s="373"/>
      <c r="F73" s="374">
        <v>1</v>
      </c>
      <c r="G73" s="374"/>
      <c r="H73" s="374"/>
      <c r="I73" s="374">
        <v>1</v>
      </c>
      <c r="J73" s="374"/>
      <c r="K73" s="374"/>
      <c r="L73" s="373">
        <v>1</v>
      </c>
      <c r="M73" s="373"/>
      <c r="N73" s="369">
        <v>0</v>
      </c>
      <c r="O73" s="373"/>
      <c r="P73" s="373"/>
      <c r="Q73" s="374" t="s">
        <v>1010</v>
      </c>
    </row>
    <row r="74" spans="1:17" ht="16.5">
      <c r="A74" s="247">
        <f t="shared" si="2"/>
        <v>70</v>
      </c>
      <c r="B74" s="250" t="s">
        <v>560</v>
      </c>
      <c r="C74" s="249" t="s">
        <v>561</v>
      </c>
      <c r="D74" s="373"/>
      <c r="E74" s="373"/>
      <c r="F74" s="374">
        <v>3</v>
      </c>
      <c r="G74" s="374"/>
      <c r="H74" s="374"/>
      <c r="I74" s="374">
        <v>1</v>
      </c>
      <c r="J74" s="374"/>
      <c r="K74" s="374">
        <v>1</v>
      </c>
      <c r="L74" s="373">
        <v>1</v>
      </c>
      <c r="M74" s="373"/>
      <c r="N74" s="369">
        <v>0</v>
      </c>
      <c r="O74" s="373"/>
      <c r="P74" s="373"/>
      <c r="Q74" s="374">
        <v>0</v>
      </c>
    </row>
    <row r="75" spans="1:17" ht="16.5">
      <c r="A75" s="247">
        <f t="shared" si="2"/>
        <v>71</v>
      </c>
      <c r="B75" s="250" t="s">
        <v>562</v>
      </c>
      <c r="C75" s="249" t="s">
        <v>561</v>
      </c>
      <c r="D75" s="373"/>
      <c r="E75" s="373"/>
      <c r="F75" s="374">
        <v>1</v>
      </c>
      <c r="G75" s="374"/>
      <c r="H75" s="374"/>
      <c r="I75" s="374">
        <v>1</v>
      </c>
      <c r="J75" s="374"/>
      <c r="K75" s="374"/>
      <c r="L75" s="373">
        <v>1</v>
      </c>
      <c r="M75" s="373"/>
      <c r="N75" s="369">
        <v>0</v>
      </c>
      <c r="O75" s="373"/>
      <c r="P75" s="373"/>
      <c r="Q75" s="374">
        <v>0</v>
      </c>
    </row>
    <row r="76" spans="1:17" ht="16.5">
      <c r="A76" s="247">
        <f t="shared" si="2"/>
        <v>72</v>
      </c>
      <c r="B76" s="250" t="s">
        <v>563</v>
      </c>
      <c r="C76" s="249" t="s">
        <v>561</v>
      </c>
      <c r="D76" s="373"/>
      <c r="E76" s="373"/>
      <c r="F76" s="374">
        <v>3</v>
      </c>
      <c r="G76" s="374"/>
      <c r="H76" s="374"/>
      <c r="I76" s="374">
        <v>2</v>
      </c>
      <c r="J76" s="374"/>
      <c r="K76" s="374"/>
      <c r="L76" s="373">
        <v>2</v>
      </c>
      <c r="M76" s="373"/>
      <c r="N76" s="369">
        <v>0</v>
      </c>
      <c r="O76" s="373"/>
      <c r="P76" s="373"/>
      <c r="Q76" s="374">
        <v>0</v>
      </c>
    </row>
    <row r="77" spans="1:17" ht="16.5">
      <c r="A77" s="247">
        <f t="shared" si="2"/>
        <v>73</v>
      </c>
      <c r="B77" s="250" t="s">
        <v>564</v>
      </c>
      <c r="C77" s="249" t="s">
        <v>561</v>
      </c>
      <c r="D77" s="373"/>
      <c r="E77" s="373"/>
      <c r="F77" s="374">
        <v>2</v>
      </c>
      <c r="G77" s="374"/>
      <c r="H77" s="374"/>
      <c r="I77" s="374">
        <v>1</v>
      </c>
      <c r="J77" s="374"/>
      <c r="K77" s="374"/>
      <c r="L77" s="373">
        <v>1</v>
      </c>
      <c r="M77" s="373"/>
      <c r="N77" s="369">
        <v>0</v>
      </c>
      <c r="O77" s="373"/>
      <c r="P77" s="373"/>
      <c r="Q77" s="374">
        <v>0</v>
      </c>
    </row>
    <row r="78" spans="1:17" ht="16.5">
      <c r="A78" s="247">
        <f t="shared" si="2"/>
        <v>74</v>
      </c>
      <c r="B78" s="250" t="s">
        <v>565</v>
      </c>
      <c r="C78" s="249" t="s">
        <v>561</v>
      </c>
      <c r="D78" s="373"/>
      <c r="E78" s="373"/>
      <c r="F78" s="374">
        <v>2</v>
      </c>
      <c r="G78" s="374"/>
      <c r="H78" s="374"/>
      <c r="I78" s="374">
        <v>1</v>
      </c>
      <c r="J78" s="374"/>
      <c r="K78" s="374"/>
      <c r="L78" s="373">
        <v>1</v>
      </c>
      <c r="M78" s="373"/>
      <c r="N78" s="369">
        <v>0</v>
      </c>
      <c r="O78" s="373"/>
      <c r="P78" s="373"/>
      <c r="Q78" s="374">
        <v>0</v>
      </c>
    </row>
    <row r="79" spans="1:17" ht="16.5">
      <c r="A79" s="247">
        <f t="shared" si="2"/>
        <v>75</v>
      </c>
      <c r="B79" s="250" t="s">
        <v>566</v>
      </c>
      <c r="C79" s="249" t="s">
        <v>561</v>
      </c>
      <c r="D79" s="373"/>
      <c r="E79" s="373"/>
      <c r="F79" s="374">
        <v>3</v>
      </c>
      <c r="G79" s="374"/>
      <c r="H79" s="374"/>
      <c r="I79" s="374">
        <v>2</v>
      </c>
      <c r="J79" s="374"/>
      <c r="K79" s="374"/>
      <c r="L79" s="373">
        <v>2</v>
      </c>
      <c r="M79" s="373"/>
      <c r="N79" s="369">
        <v>0</v>
      </c>
      <c r="O79" s="373"/>
      <c r="P79" s="373"/>
      <c r="Q79" s="374">
        <v>0</v>
      </c>
    </row>
    <row r="80" spans="1:17" ht="16.5">
      <c r="A80" s="247">
        <f t="shared" si="2"/>
        <v>76</v>
      </c>
      <c r="B80" s="250" t="s">
        <v>567</v>
      </c>
      <c r="C80" s="249" t="s">
        <v>561</v>
      </c>
      <c r="D80" s="373"/>
      <c r="E80" s="373"/>
      <c r="F80" s="374">
        <v>1</v>
      </c>
      <c r="G80" s="374"/>
      <c r="H80" s="374"/>
      <c r="I80" s="374">
        <v>1</v>
      </c>
      <c r="J80" s="374"/>
      <c r="K80" s="374"/>
      <c r="L80" s="373">
        <v>1</v>
      </c>
      <c r="M80" s="373"/>
      <c r="N80" s="369">
        <v>0</v>
      </c>
      <c r="O80" s="373"/>
      <c r="P80" s="373"/>
      <c r="Q80" s="374">
        <v>0</v>
      </c>
    </row>
    <row r="81" spans="1:17" ht="16.5">
      <c r="A81" s="247">
        <f t="shared" si="2"/>
        <v>77</v>
      </c>
      <c r="B81" s="250" t="s">
        <v>568</v>
      </c>
      <c r="C81" s="249" t="s">
        <v>561</v>
      </c>
      <c r="D81" s="373"/>
      <c r="E81" s="373"/>
      <c r="F81" s="374">
        <v>1</v>
      </c>
      <c r="G81" s="374">
        <v>1</v>
      </c>
      <c r="H81" s="374"/>
      <c r="I81" s="374">
        <v>1</v>
      </c>
      <c r="J81" s="374"/>
      <c r="K81" s="374"/>
      <c r="L81" s="373">
        <v>1</v>
      </c>
      <c r="M81" s="373"/>
      <c r="N81" s="369">
        <v>0</v>
      </c>
      <c r="O81" s="373"/>
      <c r="P81" s="373"/>
      <c r="Q81" s="374">
        <v>0</v>
      </c>
    </row>
    <row r="82" spans="1:17" ht="16.5">
      <c r="A82" s="247">
        <f t="shared" si="2"/>
        <v>78</v>
      </c>
      <c r="B82" s="250" t="s">
        <v>569</v>
      </c>
      <c r="C82" s="249" t="s">
        <v>570</v>
      </c>
      <c r="D82" s="368"/>
      <c r="E82" s="368"/>
      <c r="F82" s="367">
        <v>3</v>
      </c>
      <c r="G82" s="367"/>
      <c r="H82" s="367"/>
      <c r="I82" s="367">
        <v>1</v>
      </c>
      <c r="J82" s="367"/>
      <c r="K82" s="367">
        <v>1</v>
      </c>
      <c r="L82" s="368">
        <v>1</v>
      </c>
      <c r="M82" s="368"/>
      <c r="N82" s="369">
        <v>0</v>
      </c>
      <c r="O82" s="368"/>
      <c r="P82" s="368"/>
      <c r="Q82" s="367">
        <v>0</v>
      </c>
    </row>
    <row r="83" spans="1:17" ht="16.5">
      <c r="A83" s="247">
        <f t="shared" si="2"/>
        <v>79</v>
      </c>
      <c r="B83" s="248" t="s">
        <v>571</v>
      </c>
      <c r="C83" s="249" t="s">
        <v>570</v>
      </c>
      <c r="D83" s="366"/>
      <c r="E83" s="366"/>
      <c r="F83" s="367">
        <v>1</v>
      </c>
      <c r="G83" s="367"/>
      <c r="H83" s="367"/>
      <c r="I83" s="367">
        <v>1</v>
      </c>
      <c r="J83" s="367"/>
      <c r="K83" s="367"/>
      <c r="L83" s="368">
        <v>1</v>
      </c>
      <c r="M83" s="368"/>
      <c r="N83" s="369">
        <v>0</v>
      </c>
      <c r="O83" s="368"/>
      <c r="P83" s="368"/>
      <c r="Q83" s="367" t="s">
        <v>1010</v>
      </c>
    </row>
    <row r="84" spans="1:17" ht="16.5">
      <c r="A84" s="247">
        <f t="shared" si="2"/>
        <v>80</v>
      </c>
      <c r="B84" s="248" t="s">
        <v>572</v>
      </c>
      <c r="C84" s="249" t="s">
        <v>570</v>
      </c>
      <c r="D84" s="366"/>
      <c r="E84" s="366"/>
      <c r="F84" s="367">
        <v>1</v>
      </c>
      <c r="G84" s="367"/>
      <c r="H84" s="367"/>
      <c r="I84" s="367">
        <v>1</v>
      </c>
      <c r="J84" s="367"/>
      <c r="K84" s="367"/>
      <c r="L84" s="368">
        <v>1</v>
      </c>
      <c r="M84" s="368"/>
      <c r="N84" s="369">
        <v>0</v>
      </c>
      <c r="O84" s="368"/>
      <c r="P84" s="368"/>
      <c r="Q84" s="367" t="s">
        <v>1010</v>
      </c>
    </row>
    <row r="85" spans="1:17" ht="16.5">
      <c r="A85" s="247">
        <f t="shared" si="2"/>
        <v>81</v>
      </c>
      <c r="B85" s="248" t="s">
        <v>573</v>
      </c>
      <c r="C85" s="249" t="s">
        <v>570</v>
      </c>
      <c r="D85" s="366"/>
      <c r="E85" s="366"/>
      <c r="F85" s="367">
        <v>1</v>
      </c>
      <c r="G85" s="367"/>
      <c r="H85" s="367"/>
      <c r="I85" s="367">
        <v>1</v>
      </c>
      <c r="J85" s="367"/>
      <c r="K85" s="367"/>
      <c r="L85" s="368">
        <v>1</v>
      </c>
      <c r="M85" s="368"/>
      <c r="N85" s="369">
        <v>0</v>
      </c>
      <c r="O85" s="368"/>
      <c r="P85" s="368"/>
      <c r="Q85" s="367" t="s">
        <v>1010</v>
      </c>
    </row>
    <row r="86" spans="1:17" ht="16.5">
      <c r="A86" s="247">
        <f t="shared" si="2"/>
        <v>82</v>
      </c>
      <c r="B86" s="250" t="s">
        <v>574</v>
      </c>
      <c r="C86" s="249" t="s">
        <v>570</v>
      </c>
      <c r="D86" s="368"/>
      <c r="E86" s="368"/>
      <c r="F86" s="367">
        <v>7</v>
      </c>
      <c r="G86" s="367"/>
      <c r="H86" s="367"/>
      <c r="I86" s="367">
        <v>4</v>
      </c>
      <c r="J86" s="367">
        <v>2</v>
      </c>
      <c r="K86" s="367">
        <v>2</v>
      </c>
      <c r="L86" s="368">
        <v>2</v>
      </c>
      <c r="M86" s="368"/>
      <c r="N86" s="369">
        <v>0</v>
      </c>
      <c r="O86" s="368"/>
      <c r="P86" s="368"/>
      <c r="Q86" s="367">
        <v>0</v>
      </c>
    </row>
    <row r="87" spans="1:17" ht="16.5">
      <c r="A87" s="247">
        <f t="shared" si="2"/>
        <v>83</v>
      </c>
      <c r="B87" s="250" t="s">
        <v>575</v>
      </c>
      <c r="C87" s="249" t="s">
        <v>570</v>
      </c>
      <c r="D87" s="368"/>
      <c r="E87" s="368"/>
      <c r="F87" s="367">
        <v>2</v>
      </c>
      <c r="G87" s="367"/>
      <c r="H87" s="367"/>
      <c r="I87" s="367">
        <v>1</v>
      </c>
      <c r="J87" s="367"/>
      <c r="K87" s="367"/>
      <c r="L87" s="368">
        <v>1</v>
      </c>
      <c r="M87" s="368"/>
      <c r="N87" s="369">
        <v>0</v>
      </c>
      <c r="O87" s="368"/>
      <c r="P87" s="368"/>
      <c r="Q87" s="367">
        <v>0</v>
      </c>
    </row>
    <row r="88" spans="1:17" ht="16.5">
      <c r="A88" s="247">
        <f t="shared" si="2"/>
        <v>84</v>
      </c>
      <c r="B88" s="248" t="s">
        <v>576</v>
      </c>
      <c r="C88" s="249" t="s">
        <v>570</v>
      </c>
      <c r="D88" s="375"/>
      <c r="E88" s="375"/>
      <c r="F88" s="367">
        <v>1</v>
      </c>
      <c r="G88" s="367">
        <v>1</v>
      </c>
      <c r="H88" s="367"/>
      <c r="I88" s="367">
        <v>1</v>
      </c>
      <c r="J88" s="367"/>
      <c r="K88" s="367"/>
      <c r="L88" s="368">
        <v>1</v>
      </c>
      <c r="M88" s="368"/>
      <c r="N88" s="369">
        <v>1</v>
      </c>
      <c r="O88" s="368"/>
      <c r="P88" s="368"/>
      <c r="Q88" s="367">
        <v>0</v>
      </c>
    </row>
    <row r="89" spans="1:17" ht="16.5">
      <c r="A89" s="247">
        <f t="shared" si="2"/>
        <v>85</v>
      </c>
      <c r="B89" s="252" t="s">
        <v>577</v>
      </c>
      <c r="C89" s="253" t="s">
        <v>570</v>
      </c>
      <c r="D89" s="376"/>
      <c r="E89" s="376"/>
      <c r="F89" s="377">
        <v>1</v>
      </c>
      <c r="G89" s="377"/>
      <c r="H89" s="377"/>
      <c r="I89" s="377">
        <v>1</v>
      </c>
      <c r="J89" s="377"/>
      <c r="K89" s="377"/>
      <c r="L89" s="376"/>
      <c r="M89" s="376">
        <v>1</v>
      </c>
      <c r="N89" s="378">
        <v>0</v>
      </c>
      <c r="O89" s="376"/>
      <c r="P89" s="376"/>
      <c r="Q89" s="377">
        <v>0</v>
      </c>
    </row>
  </sheetData>
  <mergeCells count="5">
    <mergeCell ref="A2:A3"/>
    <mergeCell ref="B2:B3"/>
    <mergeCell ref="C2:C3"/>
    <mergeCell ref="Q2:Q3"/>
    <mergeCell ref="R2:R3"/>
  </mergeCells>
  <phoneticPr fontId="3" type="noConversion"/>
  <pageMargins left="0.70866141732283472" right="0.70866141732283472" top="0.27" bottom="0.2800000000000000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20</vt:i4>
      </vt:variant>
    </vt:vector>
  </HeadingPairs>
  <TitlesOfParts>
    <vt:vector size="35" baseType="lpstr">
      <vt:lpstr>원가계산서</vt:lpstr>
      <vt:lpstr>내역서</vt:lpstr>
      <vt:lpstr>간지1</vt:lpstr>
      <vt:lpstr>대가목록</vt:lpstr>
      <vt:lpstr>일위대가</vt:lpstr>
      <vt:lpstr>간지2</vt:lpstr>
      <vt:lpstr>집계표</vt:lpstr>
      <vt:lpstr>수량산출</vt:lpstr>
      <vt:lpstr>자재집계</vt:lpstr>
      <vt:lpstr>기계경비</vt:lpstr>
      <vt:lpstr>간지3</vt:lpstr>
      <vt:lpstr>단가조서</vt:lpstr>
      <vt:lpstr>폐기물</vt:lpstr>
      <vt:lpstr>노임</vt:lpstr>
      <vt:lpstr>목록</vt:lpstr>
      <vt:lpstr>기계경비!Print_Area</vt:lpstr>
      <vt:lpstr>내역서!Print_Area</vt:lpstr>
      <vt:lpstr>노임!Print_Area</vt:lpstr>
      <vt:lpstr>단가조서!Print_Area</vt:lpstr>
      <vt:lpstr>대가목록!Print_Area</vt:lpstr>
      <vt:lpstr>수량산출!Print_Area</vt:lpstr>
      <vt:lpstr>원가계산서!Print_Area</vt:lpstr>
      <vt:lpstr>일위대가!Print_Area</vt:lpstr>
      <vt:lpstr>자재집계!Print_Area</vt:lpstr>
      <vt:lpstr>집계표!Print_Area</vt:lpstr>
      <vt:lpstr>폐기물!Print_Area</vt:lpstr>
      <vt:lpstr>기계경비!Print_Titles</vt:lpstr>
      <vt:lpstr>내역서!Print_Titles</vt:lpstr>
      <vt:lpstr>단가조서!Print_Titles</vt:lpstr>
      <vt:lpstr>대가목록!Print_Titles</vt:lpstr>
      <vt:lpstr>수량산출!Print_Titles</vt:lpstr>
      <vt:lpstr>일위대가!Print_Titles</vt:lpstr>
      <vt:lpstr>자재집계!Print_Titles</vt:lpstr>
      <vt:lpstr>집계표!Print_Titles</vt:lpstr>
      <vt:lpstr>노임단가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yongwoon kim</dc:creator>
  <cp:lastModifiedBy>yongwoon kim</cp:lastModifiedBy>
  <cp:lastPrinted>2022-11-11T02:14:48Z</cp:lastPrinted>
  <dcterms:created xsi:type="dcterms:W3CDTF">2022-09-21T23:45:41Z</dcterms:created>
  <dcterms:modified xsi:type="dcterms:W3CDTF">2022-11-11T02:14:58Z</dcterms:modified>
</cp:coreProperties>
</file>