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15" windowWidth="23235" windowHeight="9285" activeTab="1"/>
  </bookViews>
  <sheets>
    <sheet name="토지조서" sheetId="1" r:id="rId1"/>
    <sheet name="지장물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E81161">[1]깨기!$E$51161</definedName>
    <definedName name="_xlnm._FilterDatabase" localSheetId="1" hidden="1">지장물!$A$4:$AT$14</definedName>
    <definedName name="_H81192">[1]깨기!$H$51192</definedName>
    <definedName name="_H91164">[1]깨기!$H$11164</definedName>
    <definedName name="_IV65999" localSheetId="1">#REF!</definedName>
    <definedName name="_IV65999">#REF!</definedName>
    <definedName name="_IV66000" localSheetId="1">#REF!</definedName>
    <definedName name="_IV66000">#REF!</definedName>
    <definedName name="_IV69999" localSheetId="1">#REF!</definedName>
    <definedName name="_IV69999">#REF!</definedName>
    <definedName name="_IV70000" localSheetId="1">#REF!</definedName>
    <definedName name="_IV70000">#REF!</definedName>
    <definedName name="_IV99999" localSheetId="1">#REF!</definedName>
    <definedName name="_IV99999">#REF!</definedName>
    <definedName name="_Zz10137" localSheetId="1">#REF!</definedName>
    <definedName name="_Zz10137">#REF!</definedName>
    <definedName name="\p" localSheetId="1">#REF!</definedName>
    <definedName name="\p">#REF!</definedName>
    <definedName name="A1000000000000000" localSheetId="1">#REF!</definedName>
    <definedName name="A1000000000000000">#REF!</definedName>
    <definedName name="A2032." localSheetId="1">#REF!</definedName>
    <definedName name="A2032.">#REF!</definedName>
    <definedName name="aaa" localSheetId="1">#REF!</definedName>
    <definedName name="aaa">#REF!</definedName>
    <definedName name="a당_중간층단위수량" localSheetId="1">'[2]아스팔트포장재료 단위수량'!#REF!</definedName>
    <definedName name="a당_중간층단위수량">'[2]아스팔트포장재료 단위수량'!#REF!</definedName>
    <definedName name="a당_표층단위수량_교면포장" localSheetId="1">'[2]아스팔트포장재료 단위수량'!#REF!</definedName>
    <definedName name="a당_표층단위수량_교면포장">'[2]아스팔트포장재료 단위수량'!#REF!</definedName>
    <definedName name="_xlnm.Consolidate_Area" localSheetId="1">지장물!$2:$4</definedName>
    <definedName name="_xlnm.Database" localSheetId="1">#REF!</definedName>
    <definedName name="_xlnm.Database">#REF!</definedName>
    <definedName name="DLDMA" localSheetId="1">#REF!</definedName>
    <definedName name="DLDMA">#REF!</definedName>
    <definedName name="DLFMA" localSheetId="1">#REF!</definedName>
    <definedName name="DLFMA">#REF!</definedName>
    <definedName name="lhjk" localSheetId="1">#REF!</definedName>
    <definedName name="lhjk">#REF!</definedName>
    <definedName name="N" localSheetId="1">#REF!</definedName>
    <definedName name="N">#REF!</definedName>
    <definedName name="_xlnm.Print_Area" localSheetId="1">지장물!$A$1:$AT$14</definedName>
    <definedName name="_xlnm.Print_Area">#REF!</definedName>
    <definedName name="_xlnm.Print_Titles" localSheetId="1">지장물!$1:$4</definedName>
    <definedName name="_xlnm.Print_Titles" localSheetId="0">토지조서!$3:$4</definedName>
    <definedName name="_xlnm.Print_Titles">#REF!</definedName>
    <definedName name="qww" localSheetId="1">#REF!</definedName>
    <definedName name="qww">#REF!</definedName>
    <definedName name="_xlnm.Recorder" localSheetId="1">#REF!</definedName>
    <definedName name="_xlnm.Recorder">#REF!</definedName>
    <definedName name="건물철거_금속류" localSheetId="1">[3]건물철거!#REF!</definedName>
    <definedName name="건물철거_금속류">[3]건물철거!#REF!</definedName>
    <definedName name="건물철거_용도" localSheetId="1">[3]건물철거!#REF!</definedName>
    <definedName name="건물철거_용도">[3]건물철거!#REF!</definedName>
    <definedName name="건물철거_용도분류" localSheetId="1">[3]건물철거!#REF!</definedName>
    <definedName name="건물철거_용도분류">[3]건물철거!#REF!</definedName>
    <definedName name="건물철거_콘크리트류" localSheetId="1">[3]건물철거!#REF!</definedName>
    <definedName name="건물철거_콘크리트류">[3]건물철거!#REF!</definedName>
    <definedName name="건물철거_혼합폐기물류" localSheetId="1">[3]건물철거!#REF!</definedName>
    <definedName name="건물철거_혼합폐기물류">[3]건물철거!#REF!</definedName>
    <definedName name="관보강_높이" localSheetId="1">'[3]기타배수구조물깨기-단위수량'!#REF!</definedName>
    <definedName name="관보강_높이">'[3]기타배수구조물깨기-단위수량'!#REF!</definedName>
    <definedName name="관보강_콘크리트" localSheetId="1">'[3]기타배수구조물깨기-단위수량'!#REF!</definedName>
    <definedName name="관보강_콘크리트">'[3]기타배수구조물깨기-단위수량'!#REF!</definedName>
    <definedName name="관보강_폭" localSheetId="1">'[3]기타배수구조물깨기-단위수량'!#REF!</definedName>
    <definedName name="관보강_폭">'[3]기타배수구조물깨기-단위수량'!#REF!</definedName>
    <definedName name="구조수량집계" localSheetId="1">#REF!</definedName>
    <definedName name="구조수량집계">#REF!</definedName>
    <definedName name="날개벽_철근" localSheetId="1">'[3]기타배수구조물깨기-단위수량'!#REF!</definedName>
    <definedName name="날개벽_철근">'[3]기타배수구조물깨기-단위수량'!#REF!</definedName>
    <definedName name="날개벽_콘크리트" localSheetId="1">'[3]기타배수구조물깨기-단위수량'!#REF!</definedName>
    <definedName name="날개벽_콘크리트">'[3]기타배수구조물깨기-단위수량'!#REF!</definedName>
    <definedName name="노선등급" localSheetId="1">'[4]표준차도부연장집계-ASP'!#REF!</definedName>
    <definedName name="노선등급">'[4]표준차도부연장집계-ASP'!#REF!</definedName>
    <definedName name="ㄹㄹ" localSheetId="1" hidden="1">[5]내역서적용수량!#REF!</definedName>
    <definedName name="ㄹㄹ" hidden="1">[5]내역서적용수량!#REF!</definedName>
    <definedName name="ㅁ" localSheetId="1">#REF!</definedName>
    <definedName name="ㅁ">#REF!</definedName>
    <definedName name="ㅁ2" localSheetId="1">#REF!</definedName>
    <definedName name="ㅁ2">#REF!</definedName>
    <definedName name="ㅁ98" localSheetId="1">#REF!</definedName>
    <definedName name="ㅁ98">#REF!</definedName>
    <definedName name="ㅁㄴㅇ" localSheetId="1">#REF!</definedName>
    <definedName name="ㅁㄴㅇ">#REF!</definedName>
    <definedName name="ㅁㄴㅇㄹ" localSheetId="1">#REF!</definedName>
    <definedName name="ㅁㄴㅇㄹ">#REF!</definedName>
    <definedName name="ㅁㄴㅇㅁㄴㅇ" localSheetId="1">#REF!</definedName>
    <definedName name="ㅁㄴㅇㅁㄴㅇ">#REF!</definedName>
    <definedName name="ㅁㄴㅇㅇㄴ" localSheetId="1">#REF!</definedName>
    <definedName name="ㅁㄴㅇㅇㄴ">#REF!</definedName>
    <definedName name="ㅁㅁ" localSheetId="1" hidden="1">[5]내역서적용수량!#REF!</definedName>
    <definedName name="ㅁㅁ" hidden="1">[5]내역서적용수량!#REF!</definedName>
    <definedName name="메2" localSheetId="1">#REF!</definedName>
    <definedName name="메2">#REF!</definedName>
    <definedName name="메3" localSheetId="1">#REF!</definedName>
    <definedName name="메3">#REF!</definedName>
    <definedName name="메4" localSheetId="1">#REF!</definedName>
    <definedName name="메4">#REF!</definedName>
    <definedName name="모르터배합비">OFFSET('[2]시멘트 및 골재량산출'!$B$4,0,0,COUNTA('[2]시멘트 및 골재량산출'!$B$4:$B$13),1)</definedName>
    <definedName name="모르터배합용적비">OFFSET('[2]시멘트 및 골재량산출'!$B$4,0,0,COUNTA('[2]시멘트 및 골재량산출'!$B$4:$B$13),3)</definedName>
    <definedName name="ㅂㅂ" localSheetId="1">#REF!</definedName>
    <definedName name="ㅂㅂ">#REF!</definedName>
    <definedName name="보도포장_연장조서">'[4]보도포장연장조서-표준차도부'!$A$3:$N$65536</definedName>
    <definedName name="세목조서" localSheetId="1">#REF!</definedName>
    <definedName name="세목조서">#REF!</definedName>
    <definedName name="세목조서1111" localSheetId="1">#REF!</definedName>
    <definedName name="세목조서1111">#REF!</definedName>
    <definedName name="ㅇㄹ" localSheetId="1">#REF!</definedName>
    <definedName name="ㅇㄹ">#REF!</definedName>
    <definedName name="ㅇㅁㄴㅇ" localSheetId="1">#REF!</definedName>
    <definedName name="ㅇㅁㄴㅇ">#REF!</definedName>
    <definedName name="ㅇㅇ" localSheetId="1" hidden="1">[6]구조물터파기수량집계!#REF!</definedName>
    <definedName name="ㅇㅇ" hidden="1">[6]구조물터파기수량집계!#REF!</definedName>
    <definedName name="위치조서" localSheetId="1">#REF!</definedName>
    <definedName name="위치조서">#REF!</definedName>
    <definedName name="이월" localSheetId="1">'[7]표준차도부연장집계-ASP'!#REF!</definedName>
    <definedName name="이월">'[7]표준차도부연장집계-ASP'!#REF!</definedName>
    <definedName name="ㅈㅈ" localSheetId="1" hidden="1">[6]측구터파기공수량집계!#REF!</definedName>
    <definedName name="ㅈㅈ" hidden="1">[6]측구터파기공수량집계!#REF!</definedName>
    <definedName name="절토" localSheetId="1">#REF!</definedName>
    <definedName name="절토">#REF!</definedName>
    <definedName name="지" localSheetId="1">#REF!</definedName>
    <definedName name="지">#REF!</definedName>
    <definedName name="파일" localSheetId="1" hidden="1">'[6]배수공 시멘트 및 골재량 산출'!#REF!</definedName>
    <definedName name="파일" hidden="1">'[6]배수공 시멘트 및 골재량 산출'!#REF!</definedName>
    <definedName name="포장공공종번호" localSheetId="1">#REF!</definedName>
    <definedName name="포장공공종번호">#REF!</definedName>
    <definedName name="표준차도부_연장조서">'[4]표준차도부연장조서-ASP'!$A$4:$J$65536</definedName>
    <definedName name="표지1" localSheetId="1">#REF!</definedName>
    <definedName name="표지1">#REF!</definedName>
    <definedName name="흄관600집계" localSheetId="1">#REF!</definedName>
    <definedName name="흄관600집계">#REF!</definedName>
    <definedName name="ㅏ" localSheetId="1">#REF!</definedName>
    <definedName name="ㅏ">#REF!</definedName>
  </definedNames>
  <calcPr calcId="145621"/>
</workbook>
</file>

<file path=xl/calcChain.xml><?xml version="1.0" encoding="utf-8"?>
<calcChain xmlns="http://schemas.openxmlformats.org/spreadsheetml/2006/main">
  <c r="AD14" i="4" l="1"/>
  <c r="Y14" i="4"/>
  <c r="X14" i="4"/>
  <c r="Z14" i="4" s="1"/>
  <c r="P14" i="4"/>
  <c r="O14" i="4"/>
  <c r="AD13" i="4"/>
  <c r="Y13" i="4"/>
  <c r="X13" i="4"/>
  <c r="Z13" i="4" s="1"/>
  <c r="P13" i="4"/>
  <c r="O13" i="4"/>
  <c r="AD12" i="4"/>
  <c r="Z12" i="4"/>
  <c r="Y12" i="4"/>
  <c r="X12" i="4"/>
  <c r="P12" i="4"/>
  <c r="O12" i="4"/>
  <c r="AD11" i="4"/>
  <c r="Y11" i="4"/>
  <c r="X11" i="4"/>
  <c r="Z11" i="4" s="1"/>
  <c r="P11" i="4"/>
  <c r="O11" i="4"/>
  <c r="AD10" i="4"/>
  <c r="Y10" i="4"/>
  <c r="X10" i="4"/>
  <c r="Z10" i="4" s="1"/>
  <c r="P10" i="4"/>
  <c r="O10" i="4"/>
  <c r="AD9" i="4"/>
  <c r="Y9" i="4"/>
  <c r="X9" i="4"/>
  <c r="Z9" i="4" s="1"/>
  <c r="P9" i="4"/>
  <c r="O9" i="4"/>
  <c r="Q9" i="4" s="1"/>
  <c r="AD8" i="4"/>
  <c r="Y8" i="4"/>
  <c r="Z8" i="4" s="1"/>
  <c r="X8" i="4"/>
  <c r="P8" i="4"/>
  <c r="O8" i="4"/>
  <c r="AD7" i="4"/>
  <c r="Y7" i="4"/>
  <c r="X7" i="4"/>
  <c r="Z7" i="4" s="1"/>
  <c r="P7" i="4"/>
  <c r="O7" i="4"/>
  <c r="Q7" i="4" s="1"/>
  <c r="AD6" i="4"/>
  <c r="Y6" i="4"/>
  <c r="X6" i="4"/>
  <c r="P6" i="4"/>
  <c r="O6" i="4"/>
  <c r="Q6" i="4" s="1"/>
  <c r="AD5" i="4"/>
  <c r="Y5" i="4"/>
  <c r="X5" i="4"/>
  <c r="P5" i="4"/>
  <c r="O5" i="4"/>
  <c r="Q5" i="4" s="1"/>
  <c r="Z6" i="4" l="1"/>
  <c r="Z5" i="4"/>
  <c r="Q8" i="4"/>
  <c r="U5" i="4"/>
  <c r="W5" i="4"/>
  <c r="S5" i="4"/>
  <c r="AE5" i="4"/>
  <c r="AE7" i="4"/>
  <c r="S6" i="4"/>
  <c r="U6" i="4"/>
  <c r="W6" i="4"/>
  <c r="AE6" i="4"/>
  <c r="U9" i="4"/>
  <c r="S9" i="4"/>
  <c r="W9" i="4"/>
  <c r="S8" i="4"/>
  <c r="AE8" i="4"/>
  <c r="U8" i="4"/>
  <c r="W8" i="4"/>
  <c r="U7" i="4"/>
  <c r="S7" i="4"/>
  <c r="W7" i="4"/>
  <c r="AE9" i="4"/>
  <c r="Q11" i="4"/>
  <c r="AE11" i="4" s="1"/>
  <c r="Q13" i="4"/>
  <c r="AE13" i="4"/>
  <c r="Q10" i="4"/>
  <c r="AE10" i="4" s="1"/>
  <c r="Q12" i="4"/>
  <c r="AE12" i="4"/>
  <c r="Q14" i="4"/>
  <c r="AE14" i="4"/>
  <c r="W14" i="4" l="1"/>
  <c r="U14" i="4"/>
  <c r="S14" i="4"/>
  <c r="W10" i="4"/>
  <c r="U10" i="4"/>
  <c r="S10" i="4"/>
  <c r="U13" i="4"/>
  <c r="S13" i="4"/>
  <c r="W13" i="4"/>
  <c r="W12" i="4"/>
  <c r="U12" i="4"/>
  <c r="S12" i="4"/>
  <c r="S11" i="4"/>
  <c r="U11" i="4"/>
  <c r="W11" i="4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9"/>
            <color indexed="10"/>
            <rFont val="돋움"/>
            <family val="3"/>
            <charset val="129"/>
          </rPr>
          <t>○ 여러물건을 일괄 평가한 경우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- </t>
        </r>
        <r>
          <rPr>
            <b/>
            <sz val="9"/>
            <color indexed="12"/>
            <rFont val="맑은 고딕"/>
            <family val="3"/>
            <charset val="129"/>
          </rPr>
          <t>일괄총액</t>
        </r>
        <r>
          <rPr>
            <b/>
            <sz val="9"/>
            <color indexed="81"/>
            <rFont val="돋움"/>
            <family val="3"/>
            <charset val="129"/>
          </rPr>
          <t>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2"/>
            <rFont val="맑은 고딕"/>
            <family val="3"/>
            <charset val="129"/>
          </rPr>
          <t>처음 물건 단가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물건들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단가는</t>
        </r>
        <r>
          <rPr>
            <b/>
            <sz val="9"/>
            <color indexed="81"/>
            <rFont val="Tahoma"/>
            <family val="2"/>
          </rPr>
          <t xml:space="preserve"> "</t>
        </r>
        <r>
          <rPr>
            <b/>
            <sz val="9"/>
            <color indexed="12"/>
            <rFont val="돋움"/>
            <family val="3"/>
            <charset val="129"/>
          </rPr>
          <t>↑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10"/>
            <rFont val="맑은 고딕"/>
            <family val="3"/>
            <charset val="129"/>
          </rPr>
          <t>○ 다른물건에 포함하여 평가한 경우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- "</t>
        </r>
        <r>
          <rPr>
            <b/>
            <sz val="9"/>
            <color indexed="39"/>
            <rFont val="맑은 고딕"/>
            <family val="3"/>
            <charset val="129"/>
          </rPr>
          <t>건물가격에 포함</t>
        </r>
        <r>
          <rPr>
            <b/>
            <sz val="9"/>
            <color indexed="81"/>
            <rFont val="Tahoma"/>
            <family val="2"/>
          </rPr>
          <t xml:space="preserve">" </t>
        </r>
        <r>
          <rPr>
            <b/>
            <sz val="9"/>
            <color indexed="81"/>
            <rFont val="돋움"/>
            <family val="3"/>
            <charset val="129"/>
          </rPr>
          <t>형태로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<sst xmlns="http://schemas.openxmlformats.org/spreadsheetml/2006/main" count="183" uniqueCount="119">
  <si>
    <t>소재지</t>
  </si>
  <si>
    <t>면적</t>
  </si>
  <si>
    <t>지분</t>
  </si>
  <si>
    <t>토지소유자</t>
  </si>
  <si>
    <t>관계인</t>
  </si>
  <si>
    <t>비고</t>
  </si>
  <si>
    <t>성명 또는명칭</t>
  </si>
  <si>
    <t>주소</t>
  </si>
  <si>
    <t>전</t>
  </si>
  <si>
    <t>일련
번호</t>
    <phoneticPr fontId="3" type="noConversion"/>
  </si>
  <si>
    <t>성명 또는
명칭</t>
    <phoneticPr fontId="3" type="noConversion"/>
  </si>
  <si>
    <t>권리종류
및 내용</t>
    <phoneticPr fontId="3" type="noConversion"/>
  </si>
  <si>
    <t>지번</t>
  </si>
  <si>
    <t>건물</t>
  </si>
  <si>
    <t>㎡</t>
  </si>
  <si>
    <t>수목</t>
  </si>
  <si>
    <t>주</t>
  </si>
  <si>
    <t>휀스</t>
  </si>
  <si>
    <t>M</t>
  </si>
  <si>
    <t>물탱크</t>
  </si>
  <si>
    <t>FRP</t>
  </si>
  <si>
    <t>개소</t>
  </si>
  <si>
    <t>1-1</t>
    <phoneticPr fontId="3" type="noConversion"/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</si>
  <si>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</si>
  <si>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</si>
  <si>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</si>
  <si>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</si>
  <si>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</si>
  <si>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</si>
  <si>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</si>
  <si>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</si>
  <si>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</si>
  <si>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지붕(판넬),
 측면(합판)</t>
    <phoneticPr fontId="3" type="noConversion"/>
  </si>
  <si>
    <t>매실나무
H=5.0,R=22</t>
    <phoneticPr fontId="3" type="noConversion"/>
  </si>
  <si>
    <t>매실나무
H=4.5,R=15</t>
    <phoneticPr fontId="3" type="noConversion"/>
  </si>
  <si>
    <t>매실나무
H=3.5,R=8</t>
    <phoneticPr fontId="3" type="noConversion"/>
  </si>
  <si>
    <t>감나무
H=2.5,R=17</t>
    <phoneticPr fontId="3" type="noConversion"/>
  </si>
  <si>
    <t>참죽나무
H=2.5,R=10</t>
    <phoneticPr fontId="3" type="noConversion"/>
  </si>
  <si>
    <t>대추나무
H=2.0,R=6</t>
    <phoneticPr fontId="3" type="noConversion"/>
  </si>
  <si>
    <t>철재
(H=1.5L=63.0)</t>
    <phoneticPr fontId="3" type="noConversion"/>
  </si>
  <si>
    <t>구</t>
    <phoneticPr fontId="3" type="noConversion"/>
  </si>
  <si>
    <t>동</t>
    <phoneticPr fontId="3" type="noConversion"/>
  </si>
  <si>
    <t>북구</t>
    <phoneticPr fontId="3" type="noConversion"/>
  </si>
  <si>
    <t>구포동</t>
    <phoneticPr fontId="3" type="noConversion"/>
  </si>
  <si>
    <t xml:space="preserve">지번 </t>
    <phoneticPr fontId="3" type="noConversion"/>
  </si>
  <si>
    <t>당초지번</t>
  </si>
  <si>
    <t>당초지번</t>
    <phoneticPr fontId="3" type="noConversion"/>
  </si>
  <si>
    <t>편입지번</t>
  </si>
  <si>
    <t>편입지번</t>
    <phoneticPr fontId="3" type="noConversion"/>
  </si>
  <si>
    <t>지목</t>
    <phoneticPr fontId="3" type="noConversion"/>
  </si>
  <si>
    <t>공부
지목</t>
    <phoneticPr fontId="3" type="noConversion"/>
  </si>
  <si>
    <t>편입
지목</t>
    <phoneticPr fontId="3" type="noConversion"/>
  </si>
  <si>
    <t>용도</t>
    <phoneticPr fontId="3" type="noConversion"/>
  </si>
  <si>
    <t>용도지역1</t>
    <phoneticPr fontId="3" type="noConversion"/>
  </si>
  <si>
    <t>용도지역2</t>
  </si>
  <si>
    <t>용도지역3</t>
  </si>
  <si>
    <t>공부면적</t>
    <phoneticPr fontId="3" type="noConversion"/>
  </si>
  <si>
    <t>편입면적</t>
    <phoneticPr fontId="3" type="noConversion"/>
  </si>
  <si>
    <t>단위</t>
    <phoneticPr fontId="3" type="noConversion"/>
  </si>
  <si>
    <t>㎡</t>
    <phoneticPr fontId="3" type="noConversion"/>
  </si>
  <si>
    <t>자연녹지</t>
    <phoneticPr fontId="3" type="noConversion"/>
  </si>
  <si>
    <t>전</t>
    <phoneticPr fontId="3" type="noConversion"/>
  </si>
  <si>
    <t>세목
고시</t>
    <phoneticPr fontId="6" type="noConversion"/>
  </si>
  <si>
    <t>소재지</t>
    <phoneticPr fontId="6" type="noConversion"/>
  </si>
  <si>
    <t>물건</t>
    <phoneticPr fontId="6" type="noConversion"/>
  </si>
  <si>
    <t>구조 및</t>
    <phoneticPr fontId="6" type="noConversion"/>
  </si>
  <si>
    <t xml:space="preserve"> </t>
    <phoneticPr fontId="6" type="noConversion"/>
  </si>
  <si>
    <t>수량</t>
    <phoneticPr fontId="6" type="noConversion"/>
  </si>
  <si>
    <t>단위</t>
    <phoneticPr fontId="6" type="noConversion"/>
  </si>
  <si>
    <t>소유</t>
    <phoneticPr fontId="6" type="noConversion"/>
  </si>
  <si>
    <t>지분</t>
    <phoneticPr fontId="6" type="noConversion"/>
  </si>
  <si>
    <t>프라임</t>
    <phoneticPr fontId="6" type="noConversion"/>
  </si>
  <si>
    <t>미래새한</t>
    <phoneticPr fontId="6" type="noConversion"/>
  </si>
  <si>
    <t>-</t>
    <phoneticPr fontId="6" type="noConversion"/>
  </si>
  <si>
    <t>최고</t>
    <phoneticPr fontId="6" type="noConversion"/>
  </si>
  <si>
    <t>최저</t>
    <phoneticPr fontId="6" type="noConversion"/>
  </si>
  <si>
    <t>단가비율</t>
    <phoneticPr fontId="6" type="noConversion"/>
  </si>
  <si>
    <t>감정평가 법인 평균</t>
  </si>
  <si>
    <t>소유자</t>
  </si>
  <si>
    <t>소유권이외의 권리</t>
  </si>
  <si>
    <t>공탁</t>
    <phoneticPr fontId="6" type="noConversion"/>
  </si>
  <si>
    <t>등기</t>
  </si>
  <si>
    <t>취득방법</t>
  </si>
  <si>
    <t>일련번호</t>
    <phoneticPr fontId="6" type="noConversion"/>
  </si>
  <si>
    <t>구</t>
    <phoneticPr fontId="6" type="noConversion"/>
  </si>
  <si>
    <t>동</t>
    <phoneticPr fontId="6" type="noConversion"/>
  </si>
  <si>
    <t>종류</t>
    <phoneticPr fontId="6" type="noConversion"/>
  </si>
  <si>
    <t>규격</t>
    <phoneticPr fontId="6" type="noConversion"/>
  </si>
  <si>
    <t>(면적)</t>
    <phoneticPr fontId="6" type="noConversion"/>
  </si>
  <si>
    <t>(분자)</t>
    <phoneticPr fontId="6" type="noConversion"/>
  </si>
  <si>
    <t>(분모)</t>
    <phoneticPr fontId="6" type="noConversion"/>
  </si>
  <si>
    <t>계산</t>
    <phoneticPr fontId="6" type="noConversion"/>
  </si>
  <si>
    <t>단가</t>
  </si>
  <si>
    <t>금액</t>
  </si>
  <si>
    <t>단가</t>
    <phoneticPr fontId="6" type="noConversion"/>
  </si>
  <si>
    <t>(최고/최저)</t>
    <phoneticPr fontId="6" type="noConversion"/>
  </si>
  <si>
    <t>평균단가</t>
    <phoneticPr fontId="6" type="noConversion"/>
  </si>
  <si>
    <t>평균금액(원)</t>
    <phoneticPr fontId="6" type="noConversion"/>
  </si>
  <si>
    <t>성명</t>
    <phoneticPr fontId="6" type="noConversion"/>
  </si>
  <si>
    <t>주민등록번호</t>
  </si>
  <si>
    <t>연락처</t>
  </si>
  <si>
    <t>권리자</t>
    <phoneticPr fontId="6" type="noConversion"/>
  </si>
  <si>
    <t>권리
내용</t>
  </si>
  <si>
    <t>공탁일</t>
  </si>
  <si>
    <t>공탁번호</t>
  </si>
  <si>
    <t>공탁기관</t>
  </si>
  <si>
    <t>등기일</t>
  </si>
  <si>
    <t>등기번호</t>
  </si>
  <si>
    <t>취득일</t>
  </si>
  <si>
    <t>방법</t>
  </si>
  <si>
    <t>비고</t>
    <phoneticPr fontId="6" type="noConversion"/>
  </si>
  <si>
    <t>1</t>
    <phoneticPr fontId="6" type="noConversion"/>
  </si>
  <si>
    <t>ㅇ 사업명 : 구포공원 보상사업</t>
    <phoneticPr fontId="3" type="noConversion"/>
  </si>
  <si>
    <t>북구</t>
    <phoneticPr fontId="6" type="noConversion"/>
  </si>
  <si>
    <t>구포동</t>
    <phoneticPr fontId="6" type="noConversion"/>
  </si>
  <si>
    <t>980</t>
    <phoneticPr fontId="3" type="noConversion"/>
  </si>
  <si>
    <t>○ 사업명 : 구포공원 보상사업</t>
    <phoneticPr fontId="3" type="noConversion"/>
  </si>
  <si>
    <r>
      <t xml:space="preserve">   손실보상금 산정 및 지급조서(</t>
    </r>
    <r>
      <rPr>
        <sz val="22"/>
        <color rgb="FF0000FF"/>
        <rFont val="HY헤드라인M"/>
        <family val="1"/>
        <charset val="129"/>
      </rPr>
      <t>토지</t>
    </r>
    <r>
      <rPr>
        <sz val="22"/>
        <color theme="1"/>
        <rFont val="HY헤드라인M"/>
        <family val="1"/>
        <charset val="129"/>
      </rPr>
      <t>)</t>
    </r>
    <phoneticPr fontId="3" type="noConversion"/>
  </si>
  <si>
    <r>
      <t xml:space="preserve">   손실보상금 산정 및 지급조서(</t>
    </r>
    <r>
      <rPr>
        <b/>
        <sz val="22"/>
        <color rgb="FF0000FF"/>
        <rFont val="HY헤드라인M"/>
        <family val="1"/>
        <charset val="129"/>
      </rPr>
      <t>지장물</t>
    </r>
    <r>
      <rPr>
        <b/>
        <sz val="22"/>
        <rFont val="HY헤드라인M"/>
        <family val="1"/>
        <charset val="129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</si>
</sst>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₩&quot;#,##0;\-&quot;₩&quot;#,##0"/>
    <numFmt numFmtId="7" formatCode="&quot;₩&quot;#,##0.00;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.0_);[Red]\(#,##0.0\)"/>
    <numFmt numFmtId="177" formatCode="#,##0_ "/>
    <numFmt numFmtId="178" formatCode="[DBNum1][$-412]General"/>
    <numFmt numFmtId="179" formatCode="#,##0.00000_);[Red]\(#,##0.00000\)"/>
    <numFmt numFmtId="180" formatCode="_-* #,##0.000_-;\-* #,##0.000_-;_-* &quot;-&quot;???_-;_-@_-"/>
    <numFmt numFmtId="181" formatCode="_ * #,##0_ ;_ * \-#,##0_ ;_ * &quot;-&quot;_ ;_ @_ "/>
    <numFmt numFmtId="182" formatCode="#,##0;&quot;-&quot;#,##0"/>
    <numFmt numFmtId="183" formatCode="#,##0_);[Red]\(#,##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₩&quot;#,##0;&quot;₩&quot;&quot;₩&quot;\-#,##0"/>
    <numFmt numFmtId="187" formatCode="#,##0.00_ "/>
    <numFmt numFmtId="188" formatCode="_ * #,##0.00_ ;_ * \-#,##0.00_ ;_ * &quot;-&quot;??_ ;_ @_ "/>
  </numFmts>
  <fonts count="80">
    <font>
      <sz val="11"/>
      <color theme="1"/>
      <name val="맑은 고딕"/>
      <family val="2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</font>
    <font>
      <b/>
      <sz val="9"/>
      <name val="돋움"/>
      <family val="3"/>
      <charset val="129"/>
    </font>
    <font>
      <b/>
      <sz val="9"/>
      <name val="맑은 고딕"/>
      <family val="3"/>
      <charset val="129"/>
    </font>
    <font>
      <b/>
      <sz val="8"/>
      <name val="돋움"/>
      <family val="3"/>
      <charset val="129"/>
    </font>
    <font>
      <b/>
      <sz val="8"/>
      <name val="굴림"/>
      <family val="3"/>
      <charset val="129"/>
    </font>
    <font>
      <b/>
      <sz val="9"/>
      <name val="굴림"/>
      <family val="3"/>
      <charset val="129"/>
    </font>
    <font>
      <sz val="10"/>
      <color rgb="FF000000"/>
      <name val="바탕체"/>
      <family val="1"/>
      <charset val="129"/>
    </font>
    <font>
      <b/>
      <sz val="8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9"/>
      <color indexed="10"/>
      <name val="돋움"/>
      <family val="3"/>
      <charset val="129"/>
    </font>
    <font>
      <b/>
      <sz val="9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12"/>
      <name val="돋움"/>
      <family val="3"/>
      <charset val="129"/>
    </font>
    <font>
      <b/>
      <sz val="9"/>
      <color indexed="39"/>
      <name val="맑은 고딕"/>
      <family val="3"/>
      <charset val="129"/>
    </font>
    <font>
      <sz val="12"/>
      <color rgb="FF000000"/>
      <name val="바탕체"/>
      <family val="1"/>
      <charset val="129"/>
    </font>
    <font>
      <sz val="12"/>
      <name val="바탕체"/>
      <family val="1"/>
      <charset val="129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바탕체"/>
      <family val="1"/>
      <charset val="129"/>
    </font>
    <font>
      <sz val="11"/>
      <name val="바탕체"/>
      <family val="1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name val="Helv"/>
      <family val="2"/>
    </font>
    <font>
      <sz val="10"/>
      <color rgb="FF000000"/>
      <name val="돋움체"/>
      <family val="3"/>
      <charset val="129"/>
    </font>
    <font>
      <sz val="11"/>
      <name val="돋움"/>
      <family val="3"/>
      <charset val="129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돋움"/>
      <family val="3"/>
      <charset val="129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u/>
      <sz val="13"/>
      <color rgb="FF000000"/>
      <name val="굴림체"/>
      <family val="3"/>
      <charset val="129"/>
    </font>
    <font>
      <b/>
      <u/>
      <sz val="13"/>
      <name val="굴림체"/>
      <family val="3"/>
      <charset val="129"/>
    </font>
    <font>
      <sz val="12"/>
      <color rgb="FF000000"/>
      <name val="굴림체"/>
      <family val="3"/>
      <charset val="129"/>
    </font>
    <font>
      <sz val="12"/>
      <name val="굴림체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color rgb="FF000000"/>
      <name val="돋움"/>
      <family val="3"/>
      <charset val="129"/>
    </font>
    <font>
      <sz val="10"/>
      <name val="MS Sans Serif"/>
      <family val="2"/>
    </font>
    <font>
      <u/>
      <sz val="8.25"/>
      <color indexed="36"/>
      <name val="돋움"/>
      <family val="3"/>
      <charset val="129"/>
    </font>
    <font>
      <sz val="14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sz val="10"/>
      <name val="굴림체"/>
      <family val="3"/>
      <charset val="129"/>
    </font>
    <font>
      <sz val="11"/>
      <color rgb="FF000000"/>
      <name val="굴림체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2"/>
      <color rgb="FF9999FF"/>
      <name val="돋움"/>
      <family val="3"/>
      <charset val="129"/>
    </font>
    <font>
      <sz val="11"/>
      <color rgb="FF000000"/>
      <name val="돋움체"/>
      <family val="3"/>
      <charset val="129"/>
    </font>
    <font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</font>
    <font>
      <b/>
      <sz val="14"/>
      <name val="맑은 고딕"/>
      <family val="3"/>
      <charset val="129"/>
    </font>
    <font>
      <sz val="22"/>
      <color theme="1"/>
      <name val="HY헤드라인M"/>
      <family val="1"/>
      <charset val="129"/>
    </font>
    <font>
      <sz val="22"/>
      <color rgb="FF0000FF"/>
      <name val="HY헤드라인M"/>
      <family val="1"/>
      <charset val="129"/>
    </font>
    <font>
      <sz val="14"/>
      <color theme="1"/>
      <name val="맑은 고딕"/>
      <family val="2"/>
      <charset val="129"/>
      <scheme val="minor"/>
    </font>
    <font>
      <b/>
      <sz val="22"/>
      <name val="HY헤드라인M"/>
      <family val="1"/>
      <charset val="129"/>
    </font>
    <font>
      <b/>
      <sz val="22"/>
      <color rgb="FF0000FF"/>
      <name val="HY헤드라인M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FF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FF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52">
    <xf numFmtId="0" fontId="0" fillId="0" borderId="0">
      <alignment vertical="center"/>
    </xf>
    <xf numFmtId="0" fontId="5" fillId="0" borderId="0">
      <alignment vertical="center"/>
    </xf>
    <xf numFmtId="42" fontId="5" fillId="0" borderId="0">
      <alignment vertical="center"/>
    </xf>
    <xf numFmtId="41" fontId="5" fillId="0" borderId="0">
      <alignment vertical="center"/>
    </xf>
    <xf numFmtId="0" fontId="15" fillId="0" borderId="0"/>
    <xf numFmtId="0" fontId="5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28" fillId="0" borderId="0"/>
    <xf numFmtId="0" fontId="29" fillId="0" borderId="0"/>
    <xf numFmtId="181" fontId="31" fillId="0" borderId="8">
      <alignment vertical="center"/>
    </xf>
    <xf numFmtId="181" fontId="32" fillId="0" borderId="8">
      <alignment vertical="center"/>
    </xf>
    <xf numFmtId="181" fontId="31" fillId="0" borderId="8">
      <alignment vertical="center"/>
    </xf>
    <xf numFmtId="181" fontId="32" fillId="0" borderId="8">
      <alignment vertical="center"/>
    </xf>
    <xf numFmtId="182" fontId="26" fillId="0" borderId="0">
      <alignment vertical="center"/>
    </xf>
    <xf numFmtId="182" fontId="27" fillId="0" borderId="0">
      <alignment vertical="center"/>
    </xf>
    <xf numFmtId="0" fontId="33" fillId="0" borderId="0"/>
    <xf numFmtId="42" fontId="5" fillId="0" borderId="0"/>
    <xf numFmtId="0" fontId="33" fillId="0" borderId="0"/>
    <xf numFmtId="44" fontId="5" fillId="0" borderId="0"/>
    <xf numFmtId="0" fontId="33" fillId="0" borderId="0"/>
    <xf numFmtId="41" fontId="5" fillId="0" borderId="0"/>
    <xf numFmtId="0" fontId="33" fillId="0" borderId="0"/>
    <xf numFmtId="43" fontId="5" fillId="0" borderId="0"/>
    <xf numFmtId="0" fontId="33" fillId="0" borderId="0"/>
    <xf numFmtId="0" fontId="5" fillId="0" borderId="0"/>
    <xf numFmtId="0" fontId="34" fillId="0" borderId="0"/>
    <xf numFmtId="0" fontId="35" fillId="0" borderId="0"/>
    <xf numFmtId="0" fontId="36" fillId="0" borderId="0">
      <protection locked="0"/>
    </xf>
    <xf numFmtId="0" fontId="28" fillId="0" borderId="0"/>
    <xf numFmtId="183" fontId="37" fillId="0" borderId="0">
      <protection locked="0"/>
    </xf>
    <xf numFmtId="0" fontId="28" fillId="0" borderId="0"/>
    <xf numFmtId="3" fontId="28" fillId="0" borderId="0"/>
    <xf numFmtId="3" fontId="30" fillId="0" borderId="0" applyFont="0" applyFill="0" applyBorder="0" applyAlignment="0" applyProtection="0"/>
    <xf numFmtId="0" fontId="36" fillId="0" borderId="0">
      <protection locked="0"/>
    </xf>
    <xf numFmtId="184" fontId="28" fillId="0" borderId="0"/>
    <xf numFmtId="183" fontId="37" fillId="0" borderId="0">
      <protection locked="0"/>
    </xf>
    <xf numFmtId="185" fontId="28" fillId="0" borderId="0"/>
    <xf numFmtId="186" fontId="5" fillId="0" borderId="0"/>
    <xf numFmtId="186" fontId="37" fillId="0" borderId="0" applyFont="0" applyFill="0" applyBorder="0" applyAlignment="0" applyProtection="0"/>
    <xf numFmtId="0" fontId="38" fillId="0" borderId="0"/>
    <xf numFmtId="0" fontId="39" fillId="0" borderId="0"/>
    <xf numFmtId="0" fontId="28" fillId="0" borderId="0"/>
    <xf numFmtId="183" fontId="37" fillId="0" borderId="0">
      <protection locked="0"/>
    </xf>
    <xf numFmtId="2" fontId="28" fillId="0" borderId="0"/>
    <xf numFmtId="183" fontId="37" fillId="0" borderId="0">
      <protection locked="0"/>
    </xf>
    <xf numFmtId="38" fontId="40" fillId="5" borderId="0"/>
    <xf numFmtId="38" fontId="41" fillId="6" borderId="0" applyNumberFormat="0" applyBorder="0" applyAlignment="0" applyProtection="0"/>
    <xf numFmtId="0" fontId="42" fillId="0" borderId="0">
      <alignment horizontal="left"/>
    </xf>
    <xf numFmtId="0" fontId="43" fillId="0" borderId="0">
      <alignment horizontal="left"/>
    </xf>
    <xf numFmtId="0" fontId="44" fillId="0" borderId="29">
      <alignment horizontal="left" vertical="center"/>
    </xf>
    <xf numFmtId="0" fontId="45" fillId="0" borderId="29" applyNumberFormat="0" applyAlignment="0" applyProtection="0">
      <alignment horizontal="left" vertical="center"/>
    </xf>
    <xf numFmtId="0" fontId="44" fillId="0" borderId="30">
      <alignment horizontal="left" vertical="center"/>
    </xf>
    <xf numFmtId="0" fontId="45" fillId="0" borderId="30">
      <alignment horizontal="left" vertical="center"/>
    </xf>
    <xf numFmtId="0" fontId="44" fillId="0" borderId="30">
      <alignment horizontal="left" vertical="center"/>
    </xf>
    <xf numFmtId="0" fontId="46" fillId="0" borderId="0"/>
    <xf numFmtId="0" fontId="47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187" fontId="5" fillId="0" borderId="0">
      <protection locked="0"/>
    </xf>
    <xf numFmtId="183" fontId="37" fillId="0" borderId="0">
      <protection locked="0"/>
    </xf>
    <xf numFmtId="187" fontId="5" fillId="0" borderId="0">
      <protection locked="0"/>
    </xf>
    <xf numFmtId="183" fontId="37" fillId="0" borderId="0">
      <protection locked="0"/>
    </xf>
    <xf numFmtId="10" fontId="40" fillId="5" borderId="8"/>
    <xf numFmtId="10" fontId="41" fillId="6" borderId="8" applyNumberFormat="0" applyBorder="0" applyAlignment="0" applyProtection="0"/>
    <xf numFmtId="10" fontId="40" fillId="5" borderId="8"/>
    <xf numFmtId="0" fontId="17" fillId="0" borderId="31"/>
    <xf numFmtId="0" fontId="48" fillId="0" borderId="31"/>
    <xf numFmtId="41" fontId="5" fillId="0" borderId="0"/>
    <xf numFmtId="41" fontId="37" fillId="0" borderId="0"/>
    <xf numFmtId="0" fontId="28" fillId="0" borderId="0"/>
    <xf numFmtId="0" fontId="36" fillId="0" borderId="0">
      <protection locked="0"/>
    </xf>
    <xf numFmtId="10" fontId="28" fillId="0" borderId="0"/>
    <xf numFmtId="10" fontId="30" fillId="0" borderId="0" applyFont="0" applyFill="0" applyBorder="0" applyAlignment="0" applyProtection="0"/>
    <xf numFmtId="183" fontId="37" fillId="0" borderId="0">
      <protection locked="0"/>
    </xf>
    <xf numFmtId="183" fontId="37" fillId="0" borderId="0">
      <protection locked="0"/>
    </xf>
    <xf numFmtId="0" fontId="17" fillId="0" borderId="0"/>
    <xf numFmtId="0" fontId="48" fillId="0" borderId="0"/>
    <xf numFmtId="0" fontId="49" fillId="0" borderId="0">
      <alignment horizontal="centerContinuous" vertical="center"/>
    </xf>
    <xf numFmtId="0" fontId="50" fillId="0" borderId="0" applyFill="0" applyBorder="0" applyProtection="0">
      <alignment horizontal="centerContinuous" vertical="center"/>
    </xf>
    <xf numFmtId="0" fontId="51" fillId="5" borderId="0">
      <alignment horizontal="center" vertical="center"/>
    </xf>
    <xf numFmtId="0" fontId="52" fillId="6" borderId="0" applyFill="0" applyBorder="0" applyProtection="0">
      <alignment horizontal="center" vertical="center"/>
    </xf>
    <xf numFmtId="0" fontId="28" fillId="0" borderId="32"/>
    <xf numFmtId="183" fontId="37" fillId="0" borderId="33">
      <protection locked="0"/>
    </xf>
    <xf numFmtId="2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Font="0" applyFill="0" applyBorder="0" applyAlignment="0" applyProtection="0"/>
    <xf numFmtId="3" fontId="56" fillId="0" borderId="34">
      <alignment horizontal="center"/>
    </xf>
    <xf numFmtId="3" fontId="57" fillId="0" borderId="34">
      <alignment horizontal="center"/>
    </xf>
    <xf numFmtId="187" fontId="16" fillId="0" borderId="35">
      <alignment horizontal="center" vertical="center"/>
    </xf>
    <xf numFmtId="0" fontId="53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0" fontId="59" fillId="0" borderId="0"/>
    <xf numFmtId="38" fontId="59" fillId="0" borderId="0"/>
    <xf numFmtId="181" fontId="60" fillId="0" borderId="36">
      <alignment vertical="center"/>
    </xf>
    <xf numFmtId="181" fontId="61" fillId="0" borderId="36">
      <alignment vertical="center"/>
    </xf>
    <xf numFmtId="0" fontId="5" fillId="7" borderId="37">
      <alignment vertical="center"/>
    </xf>
    <xf numFmtId="0" fontId="37" fillId="8" borderId="38" applyNumberFormat="0" applyFont="0" applyAlignment="0" applyProtection="0">
      <alignment vertical="center"/>
    </xf>
    <xf numFmtId="0" fontId="59" fillId="0" borderId="0"/>
    <xf numFmtId="0" fontId="59" fillId="0" borderId="0"/>
    <xf numFmtId="9" fontId="62" fillId="5" borderId="0">
      <alignment horizontal="right"/>
    </xf>
    <xf numFmtId="9" fontId="63" fillId="6" borderId="0" applyFill="0" applyBorder="0" applyProtection="0">
      <alignment horizontal="right"/>
    </xf>
    <xf numFmtId="10" fontId="62" fillId="0" borderId="0">
      <alignment horizontal="right"/>
    </xf>
    <xf numFmtId="10" fontId="63" fillId="0" borderId="0" applyFill="0" applyBorder="0" applyProtection="0">
      <alignment horizontal="right"/>
    </xf>
    <xf numFmtId="9" fontId="5" fillId="0" borderId="0"/>
    <xf numFmtId="9" fontId="37" fillId="0" borderId="0" applyFont="0" applyFill="0" applyBorder="0" applyAlignment="0" applyProtection="0"/>
    <xf numFmtId="0" fontId="33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5" fillId="0" borderId="0"/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5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41" fontId="65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8" fillId="0" borderId="0"/>
    <xf numFmtId="0" fontId="30" fillId="0" borderId="0"/>
    <xf numFmtId="4" fontId="53" fillId="0" borderId="0" applyFont="0" applyFill="0" applyBorder="0" applyAlignment="0" applyProtection="0"/>
    <xf numFmtId="3" fontId="66" fillId="0" borderId="0"/>
    <xf numFmtId="3" fontId="53" fillId="0" borderId="0" applyFont="0" applyFill="0" applyBorder="0" applyAlignment="0" applyProtection="0"/>
    <xf numFmtId="0" fontId="26" fillId="0" borderId="0"/>
    <xf numFmtId="0" fontId="27" fillId="0" borderId="0"/>
    <xf numFmtId="181" fontId="26" fillId="0" borderId="0"/>
    <xf numFmtId="187" fontId="62" fillId="5" borderId="0">
      <alignment horizontal="right"/>
    </xf>
    <xf numFmtId="187" fontId="63" fillId="6" borderId="0" applyFill="0" applyBorder="0" applyProtection="0">
      <alignment horizontal="right"/>
    </xf>
    <xf numFmtId="188" fontId="26" fillId="0" borderId="0"/>
    <xf numFmtId="10" fontId="53" fillId="0" borderId="0" applyFont="0" applyFill="0" applyBorder="0" applyAlignment="0" applyProtection="0"/>
    <xf numFmtId="0" fontId="37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37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37" fillId="0" borderId="0"/>
    <xf numFmtId="0" fontId="37" fillId="0" borderId="0"/>
    <xf numFmtId="0" fontId="65" fillId="0" borderId="0">
      <alignment vertical="center"/>
    </xf>
    <xf numFmtId="0" fontId="64" fillId="0" borderId="0">
      <alignment vertical="center"/>
    </xf>
    <xf numFmtId="0" fontId="37" fillId="0" borderId="0"/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5" fillId="0" borderId="0"/>
    <xf numFmtId="0" fontId="65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37" fillId="0" borderId="0">
      <alignment vertical="center"/>
    </xf>
    <xf numFmtId="0" fontId="5" fillId="0" borderId="0">
      <alignment vertical="center"/>
    </xf>
    <xf numFmtId="0" fontId="67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68" fillId="0" borderId="0">
      <alignment vertical="center"/>
    </xf>
    <xf numFmtId="0" fontId="37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69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37" fillId="0" borderId="0">
      <alignment vertical="center"/>
    </xf>
    <xf numFmtId="0" fontId="4" fillId="0" borderId="0">
      <alignment vertical="center"/>
    </xf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53" fillId="0" borderId="32" applyNumberFormat="0" applyFont="0" applyFill="0" applyAlignment="0" applyProtection="0"/>
    <xf numFmtId="7" fontId="53" fillId="0" borderId="0" applyFont="0" applyFill="0" applyBorder="0" applyAlignment="0" applyProtection="0"/>
    <xf numFmtId="5" fontId="53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2" fontId="7" fillId="3" borderId="0" xfId="2" applyNumberFormat="1" applyFont="1" applyFill="1" applyAlignment="1" applyProtection="1">
      <alignment vertical="center"/>
      <protection locked="0"/>
    </xf>
    <xf numFmtId="42" fontId="7" fillId="3" borderId="0" xfId="2" applyNumberFormat="1" applyFont="1" applyFill="1" applyAlignment="1" applyProtection="1">
      <alignment vertical="center"/>
      <protection hidden="1"/>
    </xf>
    <xf numFmtId="42" fontId="7" fillId="3" borderId="0" xfId="2" applyNumberFormat="1" applyFont="1" applyFill="1" applyBorder="1" applyAlignment="1" applyProtection="1">
      <alignment vertical="center"/>
      <protection hidden="1"/>
    </xf>
    <xf numFmtId="9" fontId="7" fillId="3" borderId="0" xfId="2" applyNumberFormat="1" applyFont="1" applyFill="1" applyBorder="1" applyAlignment="1" applyProtection="1">
      <alignment horizontal="center"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hidden="1"/>
    </xf>
    <xf numFmtId="0" fontId="9" fillId="3" borderId="0" xfId="1" applyNumberFormat="1" applyFont="1" applyFill="1" applyProtection="1">
      <alignment vertical="center"/>
      <protection locked="0"/>
    </xf>
    <xf numFmtId="0" fontId="10" fillId="4" borderId="11" xfId="1" applyNumberFormat="1" applyFont="1" applyFill="1" applyBorder="1" applyAlignment="1" applyProtection="1">
      <alignment horizontal="center" wrapText="1"/>
      <protection locked="0"/>
    </xf>
    <xf numFmtId="0" fontId="10" fillId="4" borderId="11" xfId="1" applyNumberFormat="1" applyFont="1" applyFill="1" applyBorder="1" applyAlignment="1" applyProtection="1">
      <alignment horizontal="center" wrapText="1"/>
      <protection hidden="1"/>
    </xf>
    <xf numFmtId="0" fontId="10" fillId="4" borderId="14" xfId="1" applyNumberFormat="1" applyFont="1" applyFill="1" applyBorder="1" applyAlignment="1" applyProtection="1">
      <alignment horizontal="centerContinuous" vertical="center" wrapText="1"/>
      <protection hidden="1"/>
    </xf>
    <xf numFmtId="0" fontId="10" fillId="4" borderId="11" xfId="1" applyNumberFormat="1" applyFont="1" applyFill="1" applyBorder="1" applyAlignment="1" applyProtection="1">
      <alignment horizontal="centerContinuous" wrapText="1"/>
      <protection hidden="1"/>
    </xf>
    <xf numFmtId="9" fontId="10" fillId="4" borderId="11" xfId="1" applyNumberFormat="1" applyFont="1" applyFill="1" applyBorder="1" applyAlignment="1" applyProtection="1">
      <alignment horizontal="center" wrapText="1"/>
      <protection hidden="1"/>
    </xf>
    <xf numFmtId="42" fontId="11" fillId="4" borderId="20" xfId="2" applyNumberFormat="1" applyFont="1" applyFill="1" applyBorder="1" applyAlignment="1" applyProtection="1">
      <alignment horizontal="centerContinuous" vertical="center"/>
      <protection locked="0"/>
    </xf>
    <xf numFmtId="0" fontId="9" fillId="4" borderId="21" xfId="1" applyNumberFormat="1" applyFont="1" applyFill="1" applyBorder="1" applyAlignment="1" applyProtection="1">
      <alignment horizontal="centerContinuous" vertical="center"/>
      <protection locked="0"/>
    </xf>
    <xf numFmtId="0" fontId="10" fillId="4" borderId="22" xfId="1" applyNumberFormat="1" applyFont="1" applyFill="1" applyBorder="1" applyAlignment="1" applyProtection="1">
      <alignment horizontal="center" vertical="top"/>
      <protection locked="0"/>
    </xf>
    <xf numFmtId="0" fontId="10" fillId="4" borderId="22" xfId="1" applyNumberFormat="1" applyFont="1" applyFill="1" applyBorder="1" applyAlignment="1" applyProtection="1">
      <alignment horizontal="center" vertical="top" wrapText="1"/>
      <protection hidden="1"/>
    </xf>
    <xf numFmtId="0" fontId="10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4" borderId="22" xfId="1" applyNumberFormat="1" applyFont="1" applyFill="1" applyBorder="1" applyAlignment="1" applyProtection="1">
      <alignment horizontal="center" vertical="top"/>
      <protection hidden="1"/>
    </xf>
    <xf numFmtId="9" fontId="10" fillId="4" borderId="22" xfId="1" applyNumberFormat="1" applyFont="1" applyFill="1" applyBorder="1" applyAlignment="1" applyProtection="1">
      <alignment horizontal="center" vertical="top"/>
      <protection hidden="1"/>
    </xf>
    <xf numFmtId="42" fontId="11" fillId="4" borderId="23" xfId="2" applyNumberFormat="1" applyFont="1" applyFill="1" applyBorder="1" applyAlignment="1" applyProtection="1">
      <alignment horizontal="center" vertical="center"/>
      <protection locked="0"/>
    </xf>
    <xf numFmtId="0" fontId="11" fillId="4" borderId="24" xfId="1" applyNumberFormat="1" applyFont="1" applyFill="1" applyBorder="1" applyAlignment="1" applyProtection="1">
      <alignment horizontal="center" vertical="center" wrapText="1"/>
      <protection locked="0"/>
    </xf>
    <xf numFmtId="177" fontId="11" fillId="0" borderId="26" xfId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0" xfId="1" applyNumberFormat="1" applyFont="1" applyFill="1" applyProtection="1">
      <alignment vertical="center"/>
      <protection locked="0"/>
    </xf>
    <xf numFmtId="0" fontId="8" fillId="3" borderId="0" xfId="1" applyNumberFormat="1" applyFont="1" applyFill="1" applyProtection="1">
      <alignment vertical="center"/>
      <protection hidden="1"/>
    </xf>
    <xf numFmtId="0" fontId="8" fillId="4" borderId="0" xfId="1" applyNumberFormat="1" applyFont="1" applyFill="1" applyBorder="1" applyAlignment="1" applyProtection="1">
      <alignment vertical="center"/>
      <protection hidden="1"/>
    </xf>
    <xf numFmtId="9" fontId="8" fillId="4" borderId="0" xfId="1" applyNumberFormat="1" applyFont="1" applyFill="1" applyBorder="1" applyAlignment="1" applyProtection="1">
      <alignment horizontal="center" vertical="center"/>
      <protection hidden="1"/>
    </xf>
    <xf numFmtId="0" fontId="8" fillId="4" borderId="0" xfId="1" applyNumberFormat="1" applyFont="1" applyFill="1" applyBorder="1" applyAlignment="1" applyProtection="1">
      <alignment horizontal="center" vertical="center"/>
      <protection hidden="1"/>
    </xf>
    <xf numFmtId="41" fontId="71" fillId="0" borderId="8" xfId="3" applyNumberFormat="1" applyFont="1" applyFill="1" applyBorder="1" applyAlignment="1" applyProtection="1">
      <alignment horizontal="center" vertical="center" wrapText="1"/>
      <protection locked="0"/>
    </xf>
    <xf numFmtId="41" fontId="71" fillId="0" borderId="8" xfId="1" applyNumberFormat="1" applyFont="1" applyFill="1" applyBorder="1" applyAlignment="1" applyProtection="1">
      <alignment horizontal="center" vertical="center"/>
      <protection locked="0"/>
    </xf>
    <xf numFmtId="4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" applyNumberFormat="1" applyFont="1" applyProtection="1">
      <alignment vertical="center"/>
      <protection locked="0"/>
    </xf>
    <xf numFmtId="0" fontId="6" fillId="0" borderId="0" xfId="1" applyNumberFormat="1" applyFont="1" applyProtection="1">
      <alignment vertical="center"/>
      <protection locked="0"/>
    </xf>
    <xf numFmtId="0" fontId="37" fillId="0" borderId="0" xfId="1" applyNumberFormat="1" applyFont="1" applyFill="1" applyProtection="1">
      <alignment vertical="center"/>
      <protection locked="0"/>
    </xf>
    <xf numFmtId="0" fontId="37" fillId="3" borderId="0" xfId="1" applyNumberFormat="1" applyFont="1" applyFill="1" applyBorder="1" applyAlignment="1" applyProtection="1">
      <alignment vertical="center" shrinkToFit="1"/>
      <protection locked="0"/>
    </xf>
    <xf numFmtId="0" fontId="6" fillId="3" borderId="0" xfId="1" applyNumberFormat="1" applyFont="1" applyFill="1" applyBorder="1" applyAlignment="1" applyProtection="1">
      <alignment vertical="center" shrinkToFit="1"/>
      <protection locked="0"/>
    </xf>
    <xf numFmtId="0" fontId="6" fillId="0" borderId="0" xfId="1" applyNumberFormat="1" applyFont="1" applyFill="1" applyBorder="1" applyAlignment="1" applyProtection="1">
      <alignment vertical="center" shrinkToFit="1"/>
      <protection locked="0"/>
    </xf>
    <xf numFmtId="0" fontId="37" fillId="3" borderId="0" xfId="1" applyNumberFormat="1" applyFont="1" applyFill="1" applyProtection="1">
      <alignment vertical="center"/>
      <protection locked="0"/>
    </xf>
    <xf numFmtId="0" fontId="37" fillId="3" borderId="0" xfId="1" applyNumberFormat="1" applyFont="1" applyFill="1" applyBorder="1" applyAlignment="1" applyProtection="1">
      <alignment horizontal="center" vertical="center"/>
      <protection locked="0"/>
    </xf>
    <xf numFmtId="0" fontId="37" fillId="4" borderId="0" xfId="1" applyNumberFormat="1" applyFont="1" applyFill="1" applyBorder="1" applyAlignment="1" applyProtection="1">
      <alignment vertical="center"/>
      <protection hidden="1"/>
    </xf>
    <xf numFmtId="0" fontId="9" fillId="0" borderId="0" xfId="1" applyNumberFormat="1" applyFont="1" applyProtection="1">
      <alignment vertical="center"/>
      <protection locked="0"/>
    </xf>
    <xf numFmtId="0" fontId="37" fillId="3" borderId="0" xfId="1" applyNumberFormat="1" applyFont="1" applyFill="1" applyAlignment="1" applyProtection="1">
      <alignment horizontal="center" vertical="center" shrinkToFit="1"/>
      <protection locked="0"/>
    </xf>
    <xf numFmtId="0" fontId="37" fillId="3" borderId="0" xfId="1" applyNumberFormat="1" applyFont="1" applyFill="1" applyAlignment="1" applyProtection="1">
      <alignment horizontal="center" vertical="center"/>
      <protection locked="0"/>
    </xf>
    <xf numFmtId="0" fontId="37" fillId="0" borderId="0" xfId="1" applyNumberFormat="1" applyFont="1" applyFill="1" applyAlignment="1" applyProtection="1">
      <alignment horizontal="center" vertical="center"/>
      <protection locked="0"/>
    </xf>
    <xf numFmtId="49" fontId="70" fillId="0" borderId="3" xfId="0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70" fillId="0" borderId="3" xfId="0" applyFont="1" applyFill="1" applyBorder="1" applyAlignment="1">
      <alignment horizontal="center" vertical="center" wrapText="1"/>
    </xf>
    <xf numFmtId="0" fontId="71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71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NumberFormat="1" applyFont="1" applyFill="1" applyBorder="1" applyAlignment="1" applyProtection="1">
      <alignment horizontal="center" vertical="center"/>
      <protection locked="0"/>
    </xf>
    <xf numFmtId="179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41" fontId="13" fillId="0" borderId="8" xfId="1" applyNumberFormat="1" applyFont="1" applyFill="1" applyBorder="1" applyAlignment="1" applyProtection="1">
      <alignment horizontal="center" vertical="center"/>
      <protection hidden="1"/>
    </xf>
    <xf numFmtId="41" fontId="13" fillId="0" borderId="8" xfId="3" applyNumberFormat="1" applyFont="1" applyFill="1" applyBorder="1" applyAlignment="1" applyProtection="1">
      <alignment horizontal="center" vertical="center" wrapText="1"/>
      <protection hidden="1"/>
    </xf>
    <xf numFmtId="9" fontId="13" fillId="0" borderId="8" xfId="3" applyNumberFormat="1" applyFont="1" applyFill="1" applyBorder="1" applyAlignment="1" applyProtection="1">
      <alignment horizontal="center" vertical="center" wrapText="1"/>
      <protection hidden="1"/>
    </xf>
    <xf numFmtId="41" fontId="72" fillId="0" borderId="8" xfId="3" applyNumberFormat="1" applyFont="1" applyFill="1" applyBorder="1" applyAlignment="1" applyProtection="1">
      <alignment horizontal="center" vertical="center" wrapText="1"/>
      <protection locked="0"/>
    </xf>
    <xf numFmtId="180" fontId="72" fillId="0" borderId="8" xfId="3" applyNumberFormat="1" applyFont="1" applyFill="1" applyBorder="1" applyAlignment="1" applyProtection="1">
      <alignment horizontal="center" vertical="center" wrapText="1"/>
      <protection locked="0"/>
    </xf>
    <xf numFmtId="41" fontId="14" fillId="0" borderId="8" xfId="3" applyNumberFormat="1" applyFont="1" applyFill="1" applyBorder="1" applyAlignment="1" applyProtection="1">
      <alignment horizontal="center" vertical="center" wrapText="1"/>
      <protection hidden="1"/>
    </xf>
    <xf numFmtId="41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3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7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73" fillId="0" borderId="8" xfId="1" applyNumberFormat="1" applyFont="1" applyFill="1" applyBorder="1" applyAlignment="1" applyProtection="1">
      <alignment horizontal="center" vertical="center" wrapText="1"/>
      <protection locked="0"/>
    </xf>
    <xf numFmtId="41" fontId="10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70" fillId="0" borderId="4" xfId="0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vertical="center" shrinkToFit="1"/>
      <protection locked="0"/>
    </xf>
    <xf numFmtId="0" fontId="71" fillId="0" borderId="8" xfId="1" applyNumberFormat="1" applyFont="1" applyFill="1" applyBorder="1" applyAlignment="1" applyProtection="1">
      <alignment vertical="center" shrinkToFit="1"/>
      <protection locked="0"/>
    </xf>
    <xf numFmtId="0" fontId="6" fillId="0" borderId="0" xfId="1" applyNumberFormat="1" applyFont="1" applyFill="1" applyProtection="1">
      <alignment vertical="center"/>
      <protection locked="0"/>
    </xf>
    <xf numFmtId="0" fontId="37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NumberFormat="1" applyFont="1" applyFill="1" applyProtection="1">
      <alignment vertical="center"/>
      <protection locked="0"/>
    </xf>
    <xf numFmtId="0" fontId="8" fillId="0" borderId="0" xfId="1" applyNumberFormat="1" applyFont="1" applyFill="1" applyProtection="1">
      <alignment vertical="center"/>
      <protection hidden="1"/>
    </xf>
    <xf numFmtId="0" fontId="8" fillId="0" borderId="0" xfId="1" applyNumberFormat="1" applyFont="1" applyFill="1" applyBorder="1" applyAlignment="1" applyProtection="1">
      <alignment vertical="center"/>
      <protection hidden="1"/>
    </xf>
    <xf numFmtId="9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7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7" fillId="0" borderId="0" xfId="1" applyNumberFormat="1" applyFont="1" applyFill="1" applyBorder="1" applyAlignment="1" applyProtection="1">
      <alignment vertical="center"/>
      <protection hidden="1"/>
    </xf>
    <xf numFmtId="0" fontId="9" fillId="0" borderId="0" xfId="1" applyNumberFormat="1" applyFont="1" applyFill="1" applyProtection="1">
      <alignment vertical="center"/>
      <protection locked="0"/>
    </xf>
    <xf numFmtId="0" fontId="37" fillId="0" borderId="0" xfId="1" applyNumberFormat="1" applyFont="1" applyFill="1" applyAlignment="1" applyProtection="1">
      <alignment horizontal="center" vertical="center" shrinkToFit="1"/>
      <protection locked="0"/>
    </xf>
    <xf numFmtId="0" fontId="37" fillId="0" borderId="0" xfId="1" applyNumberFormat="1" applyFont="1">
      <alignment vertical="center"/>
    </xf>
    <xf numFmtId="42" fontId="7" fillId="0" borderId="0" xfId="2" applyNumberFormat="1" applyFont="1" applyAlignment="1" applyProtection="1">
      <alignment vertical="center"/>
      <protection locked="0"/>
    </xf>
    <xf numFmtId="42" fontId="12" fillId="0" borderId="0" xfId="2" applyNumberFormat="1" applyFont="1" applyAlignment="1" applyProtection="1">
      <alignment vertical="center"/>
      <protection locked="0"/>
    </xf>
    <xf numFmtId="42" fontId="7" fillId="0" borderId="0" xfId="2" applyNumberFormat="1" applyFont="1" applyFill="1" applyAlignment="1" applyProtection="1">
      <alignment vertical="center"/>
      <protection locked="0"/>
    </xf>
    <xf numFmtId="42" fontId="7" fillId="0" borderId="0" xfId="2" applyNumberFormat="1" applyFont="1" applyFill="1" applyBorder="1" applyAlignment="1" applyProtection="1">
      <alignment vertical="center"/>
      <protection hidden="1"/>
    </xf>
    <xf numFmtId="42" fontId="74" fillId="0" borderId="0" xfId="2" applyNumberFormat="1" applyFont="1" applyAlignment="1" applyProtection="1">
      <alignment vertical="center"/>
      <protection locked="0"/>
    </xf>
    <xf numFmtId="42" fontId="7" fillId="3" borderId="0" xfId="2" applyNumberFormat="1" applyFont="1" applyFill="1" applyAlignment="1" applyProtection="1">
      <alignment horizontal="center" vertical="center" shrinkToFit="1"/>
      <protection locked="0"/>
    </xf>
    <xf numFmtId="0" fontId="10" fillId="4" borderId="2" xfId="1" applyNumberFormat="1" applyFont="1" applyFill="1" applyBorder="1" applyAlignment="1" applyProtection="1">
      <alignment horizontal="center" wrapText="1"/>
      <protection locked="0"/>
    </xf>
    <xf numFmtId="0" fontId="10" fillId="4" borderId="6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10" xfId="1" applyNumberFormat="1" applyFont="1" applyFill="1" applyBorder="1" applyAlignment="1" applyProtection="1">
      <alignment horizontal="centerContinuous" vertical="center" wrapText="1"/>
      <protection locked="0"/>
    </xf>
    <xf numFmtId="178" fontId="10" fillId="4" borderId="12" xfId="1" applyNumberFormat="1" applyFont="1" applyFill="1" applyBorder="1" applyAlignment="1" applyProtection="1">
      <alignment horizontal="centerContinuous" vertical="center" shrinkToFit="1"/>
      <protection locked="0"/>
    </xf>
    <xf numFmtId="178" fontId="10" fillId="4" borderId="13" xfId="1" applyNumberFormat="1" applyFont="1" applyFill="1" applyBorder="1" applyAlignment="1" applyProtection="1">
      <alignment horizontal="centerContinuous" vertical="center" shrinkToFit="1"/>
      <protection locked="0"/>
    </xf>
    <xf numFmtId="178" fontId="10" fillId="4" borderId="14" xfId="1" applyNumberFormat="1" applyFont="1" applyFill="1" applyBorder="1" applyAlignment="1" applyProtection="1">
      <alignment horizontal="centerContinuous" vertical="center" shrinkToFit="1"/>
      <protection locked="0"/>
    </xf>
    <xf numFmtId="0" fontId="12" fillId="4" borderId="15" xfId="1" applyNumberFormat="1" applyFont="1" applyFill="1" applyBorder="1" applyAlignment="1" applyProtection="1">
      <alignment horizontal="centerContinuous" vertical="center" shrinkToFit="1"/>
      <protection locked="0"/>
    </xf>
    <xf numFmtId="0" fontId="12" fillId="4" borderId="11" xfId="1" applyNumberFormat="1" applyFont="1" applyFill="1" applyBorder="1" applyAlignment="1" applyProtection="1">
      <alignment horizontal="center" shrinkToFit="1"/>
      <protection locked="0"/>
    </xf>
    <xf numFmtId="0" fontId="12" fillId="4" borderId="11" xfId="1" applyNumberFormat="1" applyFont="1" applyFill="1" applyBorder="1" applyAlignment="1" applyProtection="1">
      <alignment horizontal="centerContinuous" shrinkToFit="1"/>
      <protection locked="0"/>
    </xf>
    <xf numFmtId="0" fontId="10" fillId="4" borderId="12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13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16" xfId="1" applyNumberFormat="1" applyFont="1" applyFill="1" applyBorder="1" applyAlignment="1" applyProtection="1">
      <alignment horizontal="centerContinuous" vertical="center" wrapText="1"/>
      <protection hidden="1"/>
    </xf>
    <xf numFmtId="0" fontId="10" fillId="4" borderId="10" xfId="1" applyNumberFormat="1" applyFont="1" applyFill="1" applyBorder="1" applyAlignment="1" applyProtection="1">
      <alignment horizontal="centerContinuous" vertical="center" wrapText="1"/>
      <protection hidden="1"/>
    </xf>
    <xf numFmtId="42" fontId="11" fillId="4" borderId="12" xfId="2" applyNumberFormat="1" applyFont="1" applyFill="1" applyBorder="1" applyAlignment="1" applyProtection="1">
      <alignment horizontal="centerContinuous" vertical="center"/>
      <protection locked="0"/>
    </xf>
    <xf numFmtId="42" fontId="11" fillId="4" borderId="13" xfId="2" applyNumberFormat="1" applyFont="1" applyFill="1" applyBorder="1" applyAlignment="1" applyProtection="1">
      <alignment horizontal="centerContinuous" vertical="center"/>
      <protection locked="0"/>
    </xf>
    <xf numFmtId="42" fontId="10" fillId="4" borderId="13" xfId="2" applyNumberFormat="1" applyFont="1" applyFill="1" applyBorder="1" applyAlignment="1" applyProtection="1">
      <alignment horizontal="centerContinuous" vertical="center" shrinkToFit="1"/>
      <protection locked="0"/>
    </xf>
    <xf numFmtId="42" fontId="10" fillId="4" borderId="14" xfId="2" applyNumberFormat="1" applyFont="1" applyFill="1" applyBorder="1" applyAlignment="1" applyProtection="1">
      <alignment horizontal="centerContinuous" vertical="center" shrinkToFit="1"/>
      <protection locked="0"/>
    </xf>
    <xf numFmtId="42" fontId="11" fillId="4" borderId="16" xfId="2" applyNumberFormat="1" applyFont="1" applyFill="1" applyBorder="1" applyAlignment="1" applyProtection="1">
      <alignment horizontal="centerContinuous" vertical="center"/>
      <protection locked="0"/>
    </xf>
    <xf numFmtId="0" fontId="9" fillId="4" borderId="17" xfId="1" applyNumberFormat="1" applyFont="1" applyFill="1" applyBorder="1" applyAlignment="1" applyProtection="1">
      <alignment horizontal="centerContinuous" vertical="center"/>
      <protection locked="0"/>
    </xf>
    <xf numFmtId="0" fontId="9" fillId="4" borderId="10" xfId="1" applyNumberFormat="1" applyFont="1" applyFill="1" applyBorder="1" applyAlignment="1" applyProtection="1">
      <alignment horizontal="centerContinuous" vertical="center"/>
      <protection locked="0"/>
    </xf>
    <xf numFmtId="0" fontId="10" fillId="4" borderId="18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9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3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5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19" xfId="1" applyNumberFormat="1" applyFont="1" applyFill="1" applyBorder="1" applyAlignment="1" applyProtection="1">
      <alignment horizontal="centerContinuous" vertical="center" wrapText="1"/>
      <protection locked="0"/>
    </xf>
    <xf numFmtId="0" fontId="10" fillId="4" borderId="7" xfId="1" applyNumberFormat="1" applyFont="1" applyFill="1" applyBorder="1" applyAlignment="1" applyProtection="1">
      <alignment horizontal="center" wrapText="1"/>
      <protection locked="0"/>
    </xf>
    <xf numFmtId="0" fontId="10" fillId="4" borderId="22" xfId="1" applyNumberFormat="1" applyFont="1" applyFill="1" applyBorder="1" applyAlignment="1" applyProtection="1">
      <alignment horizontal="center" vertical="top" wrapText="1"/>
      <protection locked="0"/>
    </xf>
    <xf numFmtId="0" fontId="10" fillId="4" borderId="11" xfId="1" applyNumberFormat="1" applyFont="1" applyFill="1" applyBorder="1" applyAlignment="1" applyProtection="1">
      <alignment horizontal="center" vertical="center"/>
      <protection locked="0"/>
    </xf>
    <xf numFmtId="0" fontId="10" fillId="4" borderId="11" xfId="1" applyNumberFormat="1" applyFont="1" applyFill="1" applyBorder="1" applyAlignment="1" applyProtection="1">
      <alignment horizontal="center" vertical="center" wrapText="1"/>
      <protection locked="0"/>
    </xf>
    <xf numFmtId="178" fontId="10" fillId="4" borderId="11" xfId="1" applyNumberFormat="1" applyFont="1" applyFill="1" applyBorder="1" applyAlignment="1" applyProtection="1">
      <alignment horizontal="center" vertical="center" shrinkToFit="1"/>
      <protection locked="0"/>
    </xf>
    <xf numFmtId="178" fontId="10" fillId="4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22" xfId="1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22" xfId="1" applyNumberFormat="1" applyFont="1" applyFill="1" applyBorder="1" applyAlignment="1" applyProtection="1">
      <alignment horizontal="center" vertical="top" wrapText="1" shrinkToFit="1"/>
      <protection locked="0"/>
    </xf>
    <xf numFmtId="0" fontId="11" fillId="4" borderId="11" xfId="1" applyNumberFormat="1" applyFont="1" applyFill="1" applyBorder="1" applyAlignment="1" applyProtection="1">
      <alignment horizontal="center" vertical="center"/>
      <protection locked="0"/>
    </xf>
    <xf numFmtId="0" fontId="10" fillId="4" borderId="11" xfId="1" applyNumberFormat="1" applyFont="1" applyFill="1" applyBorder="1" applyAlignment="1" applyProtection="1">
      <alignment horizontal="center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25" xfId="1" applyNumberFormat="1" applyFont="1" applyFill="1" applyBorder="1" applyAlignment="1" applyProtection="1">
      <alignment horizontal="center" vertical="top" wrapText="1"/>
      <protection locked="0"/>
    </xf>
    <xf numFmtId="0" fontId="37" fillId="0" borderId="0" xfId="1" applyNumberFormat="1" applyFont="1" applyAlignment="1">
      <alignment horizontal="center" vertical="center"/>
    </xf>
    <xf numFmtId="0" fontId="37" fillId="0" borderId="0" xfId="1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7" fillId="0" borderId="0" xfId="0" applyFont="1">
      <alignment vertical="center"/>
    </xf>
    <xf numFmtId="0" fontId="75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78" fillId="0" borderId="0" xfId="1" applyNumberFormat="1" applyFont="1" applyBorder="1" applyAlignment="1" applyProtection="1">
      <alignment horizontal="left" vertical="center"/>
      <protection locked="0"/>
    </xf>
  </cellXfs>
  <cellStyles count="252">
    <cellStyle name="??&amp;O?&amp;H?_x0008__x000f__x0007_?_x0007__x0001__x0001_" xfId="6"/>
    <cellStyle name="??&amp;O?&amp;H?_x0008__x000f__x0007_?_x0007__x0001__x0001_ 2" xfId="7"/>
    <cellStyle name="??&amp;O?&amp;H?_x0008_??_x0007__x0001__x0001_" xfId="8"/>
    <cellStyle name="??&amp;O?&amp;H?_x0008_??_x0007__x0001__x0001_ 2" xfId="9"/>
    <cellStyle name="_소사도잘해라" xfId="10"/>
    <cellStyle name="_소사도잘해라 2" xfId="11"/>
    <cellStyle name="_철거공" xfId="12"/>
    <cellStyle name="_철거공 2" xfId="13"/>
    <cellStyle name="_타공종이월수량(교량공)-던지고" xfId="14"/>
    <cellStyle name="_타공종이월수량(교량공)-던지고 2" xfId="15"/>
    <cellStyle name="_포장공-000-포장공수량집계" xfId="16"/>
    <cellStyle name="_포장공-000-포장공수량집계 2" xfId="17"/>
    <cellStyle name="0" xfId="18"/>
    <cellStyle name="0 2" xfId="19"/>
    <cellStyle name="0 3" xfId="20"/>
    <cellStyle name="0_영업권조서(대저동)" xfId="21"/>
    <cellStyle name="00" xfId="22"/>
    <cellStyle name="00 2" xfId="23"/>
    <cellStyle name="AeE­ [0]_INQUIRY ¿μ¾÷AßAø " xfId="24"/>
    <cellStyle name="ÅëÈ­ [0]_Sheet1" xfId="25"/>
    <cellStyle name="AeE­_INQUIRY ¿μ¾÷AßAø " xfId="26"/>
    <cellStyle name="ÅëÈ­_Sheet1" xfId="27"/>
    <cellStyle name="AÞ¸¶ [0]_INQUIRY ¿μ¾÷AßAø " xfId="28"/>
    <cellStyle name="ÄÞ¸¶ [0]_Sheet1" xfId="29"/>
    <cellStyle name="AÞ¸¶_INQUIRY ¿μ¾÷AßAø " xfId="30"/>
    <cellStyle name="ÄÞ¸¶_Sheet1" xfId="31"/>
    <cellStyle name="C￥AØ_¿μ¾÷CoE² " xfId="32"/>
    <cellStyle name="Ç¥ÁØ_Sheet1" xfId="33"/>
    <cellStyle name="category" xfId="34"/>
    <cellStyle name="category 2" xfId="35"/>
    <cellStyle name="Comma" xfId="36"/>
    <cellStyle name="Comma [0]_ SG&amp;A Bridge " xfId="37"/>
    <cellStyle name="Comma 2" xfId="38"/>
    <cellStyle name="Comma_ SG&amp;A Bridge " xfId="39"/>
    <cellStyle name="Comma0" xfId="40"/>
    <cellStyle name="Comma0 2" xfId="41"/>
    <cellStyle name="Currency" xfId="42"/>
    <cellStyle name="Currency [0]_ SG&amp;A Bridge " xfId="43"/>
    <cellStyle name="Currency 2" xfId="44"/>
    <cellStyle name="Currency_ SG&amp;A Bridge " xfId="45"/>
    <cellStyle name="Currency0" xfId="46"/>
    <cellStyle name="Currency0 2" xfId="47"/>
    <cellStyle name="Currency1" xfId="48"/>
    <cellStyle name="Currency1 2" xfId="49"/>
    <cellStyle name="Date" xfId="50"/>
    <cellStyle name="Date 2" xfId="51"/>
    <cellStyle name="Fixed" xfId="52"/>
    <cellStyle name="Fixed 2" xfId="53"/>
    <cellStyle name="Grey" xfId="54"/>
    <cellStyle name="Grey 2" xfId="55"/>
    <cellStyle name="HEADER" xfId="56"/>
    <cellStyle name="HEADER 2" xfId="57"/>
    <cellStyle name="Header1" xfId="58"/>
    <cellStyle name="Header1 2" xfId="59"/>
    <cellStyle name="Header2" xfId="60"/>
    <cellStyle name="Header2 2" xfId="61"/>
    <cellStyle name="Header2 3" xfId="62"/>
    <cellStyle name="Heading 1" xfId="63"/>
    <cellStyle name="Heading 1 2" xfId="64"/>
    <cellStyle name="Heading 2" xfId="65"/>
    <cellStyle name="Heading 2 2" xfId="66"/>
    <cellStyle name="Heading1" xfId="67"/>
    <cellStyle name="Heading1 2" xfId="68"/>
    <cellStyle name="Heading2" xfId="69"/>
    <cellStyle name="Heading2 2" xfId="70"/>
    <cellStyle name="Input [yellow]" xfId="71"/>
    <cellStyle name="Input [yellow] 2" xfId="72"/>
    <cellStyle name="Input [yellow] 3" xfId="73"/>
    <cellStyle name="Model" xfId="74"/>
    <cellStyle name="Model 2" xfId="75"/>
    <cellStyle name="Normal - Style1" xfId="76"/>
    <cellStyle name="Normal - Style1 2" xfId="77"/>
    <cellStyle name="Normal_ SG&amp;A Bridge " xfId="78"/>
    <cellStyle name="Percent" xfId="79"/>
    <cellStyle name="Percent [2]" xfId="80"/>
    <cellStyle name="Percent [2] 2" xfId="81"/>
    <cellStyle name="Percent 2" xfId="82"/>
    <cellStyle name="Percent_검안천지장물조서" xfId="83"/>
    <cellStyle name="subhead" xfId="84"/>
    <cellStyle name="subhead 2" xfId="85"/>
    <cellStyle name="title [1]" xfId="86"/>
    <cellStyle name="title [1] 2" xfId="87"/>
    <cellStyle name="title [2]" xfId="88"/>
    <cellStyle name="title [2] 2" xfId="89"/>
    <cellStyle name="Total" xfId="90"/>
    <cellStyle name="Total 2" xfId="91"/>
    <cellStyle name="고정소숫점" xfId="92"/>
    <cellStyle name="고정출력1" xfId="93"/>
    <cellStyle name="고정출력2" xfId="94"/>
    <cellStyle name="날짜" xfId="95"/>
    <cellStyle name="내역서" xfId="96"/>
    <cellStyle name="내역서 2" xfId="97"/>
    <cellStyle name="내역서적용수량_공종번호" xfId="98"/>
    <cellStyle name="달러" xfId="99"/>
    <cellStyle name="뒤에 오는 하이퍼링크_4포장공사" xfId="100"/>
    <cellStyle name="똿뗦먛귟 [0.00]_PRODUCT DETAIL Q1" xfId="101"/>
    <cellStyle name="똿뗦먛귟_PRODUCT DETAIL Q1" xfId="102"/>
    <cellStyle name="마이너스키" xfId="103"/>
    <cellStyle name="마이너스키 2" xfId="104"/>
    <cellStyle name="메모 2" xfId="105"/>
    <cellStyle name="메모 2 2" xfId="106"/>
    <cellStyle name="믅됞 [0.00]_PRODUCT DETAIL Q1" xfId="107"/>
    <cellStyle name="믅됞_PRODUCT DETAIL Q1" xfId="108"/>
    <cellStyle name="백분율 [0]" xfId="109"/>
    <cellStyle name="백분율 [0] 2" xfId="110"/>
    <cellStyle name="백분율 [2]" xfId="111"/>
    <cellStyle name="백분율 [2] 2" xfId="112"/>
    <cellStyle name="백분율 2" xfId="113"/>
    <cellStyle name="백분율 2 2" xfId="114"/>
    <cellStyle name="뷭?_BOOKSHIP" xfId="115"/>
    <cellStyle name="쉼표 [0] 10" xfId="116"/>
    <cellStyle name="쉼표 [0] 13" xfId="117"/>
    <cellStyle name="쉼표 [0] 17" xfId="118"/>
    <cellStyle name="쉼표 [0] 2" xfId="3"/>
    <cellStyle name="쉼표 [0] 2 2" xfId="119"/>
    <cellStyle name="쉼표 [0] 2 2 2" xfId="120"/>
    <cellStyle name="쉼표 [0] 2 3" xfId="121"/>
    <cellStyle name="쉼표 [0] 2 4" xfId="122"/>
    <cellStyle name="쉼표 [0] 3" xfId="123"/>
    <cellStyle name="쉼표 [0] 3 2" xfId="124"/>
    <cellStyle name="쉼표 [0] 4" xfId="125"/>
    <cellStyle name="쉼표 [0] 4 7" xfId="126"/>
    <cellStyle name="쉼표 [0] 5" xfId="127"/>
    <cellStyle name="스타일 1" xfId="128"/>
    <cellStyle name="스타일 1 2" xfId="129"/>
    <cellStyle name="자리수" xfId="130"/>
    <cellStyle name="자리수0" xfId="131"/>
    <cellStyle name="자리수0 2" xfId="132"/>
    <cellStyle name="지정되지 않음" xfId="133"/>
    <cellStyle name="지정되지 않음 2" xfId="134"/>
    <cellStyle name="콤마 [0]_(1.토)" xfId="135"/>
    <cellStyle name="콤마 [2]" xfId="136"/>
    <cellStyle name="콤마 [2] 2" xfId="137"/>
    <cellStyle name="콤마_(1.토)" xfId="138"/>
    <cellStyle name="통화 [0] 2" xfId="2"/>
    <cellStyle name="퍼센트" xfId="139"/>
    <cellStyle name="표준" xfId="0" builtinId="0"/>
    <cellStyle name="표준 18 2 2" xfId="140"/>
    <cellStyle name="표준 2" xfId="1"/>
    <cellStyle name="표준 2 10" xfId="141"/>
    <cellStyle name="표준 2 10 2" xfId="142"/>
    <cellStyle name="표준 2 11" xfId="143"/>
    <cellStyle name="표준 2 11 2" xfId="144"/>
    <cellStyle name="표준 2 12" xfId="145"/>
    <cellStyle name="표준 2 12 2" xfId="146"/>
    <cellStyle name="표준 2 13" xfId="147"/>
    <cellStyle name="표준 2 13 2" xfId="148"/>
    <cellStyle name="표준 2 14" xfId="149"/>
    <cellStyle name="표준 2 14 2" xfId="150"/>
    <cellStyle name="표준 2 15" xfId="151"/>
    <cellStyle name="표준 2 15 2" xfId="152"/>
    <cellStyle name="표준 2 16" xfId="153"/>
    <cellStyle name="표준 2 16 2" xfId="154"/>
    <cellStyle name="표준 2 17" xfId="155"/>
    <cellStyle name="표준 2 17 2" xfId="156"/>
    <cellStyle name="표준 2 18" xfId="157"/>
    <cellStyle name="표준 2 18 2" xfId="158"/>
    <cellStyle name="표준 2 19" xfId="159"/>
    <cellStyle name="표준 2 19 2" xfId="160"/>
    <cellStyle name="표준 2 2" xfId="161"/>
    <cellStyle name="표준 2 2 2" xfId="162"/>
    <cellStyle name="표준 2 2 2 2" xfId="163"/>
    <cellStyle name="표준 2 20" xfId="164"/>
    <cellStyle name="표준 2 20 2" xfId="165"/>
    <cellStyle name="표준 2 21" xfId="166"/>
    <cellStyle name="표준 2 21 2" xfId="167"/>
    <cellStyle name="표준 2 22" xfId="168"/>
    <cellStyle name="표준 2 22 2" xfId="169"/>
    <cellStyle name="표준 2 23" xfId="170"/>
    <cellStyle name="표준 2 23 2" xfId="171"/>
    <cellStyle name="표준 2 24" xfId="172"/>
    <cellStyle name="표준 2 24 2" xfId="173"/>
    <cellStyle name="표준 2 25" xfId="174"/>
    <cellStyle name="표준 2 25 2" xfId="175"/>
    <cellStyle name="표준 2 26" xfId="176"/>
    <cellStyle name="표준 2 26 2" xfId="177"/>
    <cellStyle name="표준 2 27" xfId="178"/>
    <cellStyle name="표준 2 27 2" xfId="179"/>
    <cellStyle name="표준 2 28" xfId="180"/>
    <cellStyle name="표준 2 29" xfId="5"/>
    <cellStyle name="표준 2 29 2" xfId="181"/>
    <cellStyle name="표준 2 3" xfId="182"/>
    <cellStyle name="표준 2 3 2" xfId="183"/>
    <cellStyle name="표준 2 30" xfId="184"/>
    <cellStyle name="표준 2 4" xfId="185"/>
    <cellStyle name="표준 2 4 2" xfId="186"/>
    <cellStyle name="표준 2 5" xfId="187"/>
    <cellStyle name="표준 2 5 2" xfId="188"/>
    <cellStyle name="표준 2 6" xfId="189"/>
    <cellStyle name="표준 2 6 2" xfId="190"/>
    <cellStyle name="표준 2 7" xfId="191"/>
    <cellStyle name="표준 2 7 2" xfId="192"/>
    <cellStyle name="표준 2 8" xfId="193"/>
    <cellStyle name="표준 2 8 2" xfId="194"/>
    <cellStyle name="표준 2 9" xfId="195"/>
    <cellStyle name="표준 2 9 2" xfId="196"/>
    <cellStyle name="표준 2_00지장물건조서(1차보상)" xfId="197"/>
    <cellStyle name="표준 3" xfId="198"/>
    <cellStyle name="표준 3 2" xfId="199"/>
    <cellStyle name="표준 3 2 2" xfId="200"/>
    <cellStyle name="표준 3 3" xfId="201"/>
    <cellStyle name="표준 3 3 2" xfId="202"/>
    <cellStyle name="표준 3 4" xfId="203"/>
    <cellStyle name="표준 3 4 2" xfId="204"/>
    <cellStyle name="표준 3 5" xfId="205"/>
    <cellStyle name="표준 3 5 2" xfId="206"/>
    <cellStyle name="표준 3 6" xfId="207"/>
    <cellStyle name="표준 3 6 2" xfId="208"/>
    <cellStyle name="표준 3 7" xfId="209"/>
    <cellStyle name="표준 3 7 2" xfId="210"/>
    <cellStyle name="표준 3 8" xfId="211"/>
    <cellStyle name="표준 3_00지장물건조서(1차보상)" xfId="212"/>
    <cellStyle name="표준 4" xfId="213"/>
    <cellStyle name="표준 4 2" xfId="214"/>
    <cellStyle name="표준 4 2 2" xfId="215"/>
    <cellStyle name="표준 4 3" xfId="216"/>
    <cellStyle name="표준 4 3 2" xfId="217"/>
    <cellStyle name="표준 4 4" xfId="218"/>
    <cellStyle name="표준 4 4 2" xfId="219"/>
    <cellStyle name="표준 4 5" xfId="220"/>
    <cellStyle name="표준 4 5 2" xfId="221"/>
    <cellStyle name="표준 4 6" xfId="222"/>
    <cellStyle name="표준 4 6 2" xfId="223"/>
    <cellStyle name="표준 4 7" xfId="224"/>
    <cellStyle name="표준 4 7 2" xfId="225"/>
    <cellStyle name="표준 4 8" xfId="226"/>
    <cellStyle name="표준 5" xfId="227"/>
    <cellStyle name="표준 5 2" xfId="228"/>
    <cellStyle name="표준 5 2 2" xfId="229"/>
    <cellStyle name="표준 5 3" xfId="230"/>
    <cellStyle name="표준 5 3 2" xfId="231"/>
    <cellStyle name="표준 5 4" xfId="232"/>
    <cellStyle name="표준 5 4 2" xfId="233"/>
    <cellStyle name="표준 6" xfId="234"/>
    <cellStyle name="표준 6 2" xfId="235"/>
    <cellStyle name="표준 6 2 2" xfId="236"/>
    <cellStyle name="표준 6 3" xfId="237"/>
    <cellStyle name="표준 6 3 2" xfId="238"/>
    <cellStyle name="표준 6 4" xfId="239"/>
    <cellStyle name="표준 6 4 2" xfId="240"/>
    <cellStyle name="표준 6 5" xfId="241"/>
    <cellStyle name="표준 7" xfId="242"/>
    <cellStyle name="표준 7 2" xfId="243"/>
    <cellStyle name="표준 7 2 2" xfId="244"/>
    <cellStyle name="표준 7 3" xfId="245"/>
    <cellStyle name="표준 7 3 2" xfId="246"/>
    <cellStyle name="표준 7 4" xfId="247"/>
    <cellStyle name="표준 7 4 2" xfId="248"/>
    <cellStyle name="표준_용지조서(1)" xfId="4"/>
    <cellStyle name="합산" xfId="249"/>
    <cellStyle name="화폐기호" xfId="250"/>
    <cellStyle name="화폐기호0" xfId="251"/>
  </cellStyles>
  <dxfs count="6">
    <dxf>
      <font>
        <color rgb="FFFF0000"/>
      </font>
    </dxf>
    <dxf>
      <font>
        <color rgb="FF0000FF"/>
      </font>
    </dxf>
    <dxf>
      <font>
        <b/>
        <i val="0"/>
        <color rgb="FF0000FF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0000FF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41;&#49472;DATA/&#54861;&#51452;&#51076;/Book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77;&#49688;&#47560;&#51012;&#46020;&#49884;&#44228;&#54925;&#46020;&#47196;/&#49892;&#49884;&#49444;&#44228;/&#49688;&#47049;/&#48373;&#49324;&#48376;%20&#54252;&#51109;&#44277;-000-&#54252;&#51109;&#44277;&#49688;&#47049;&#51665;&#4422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4540;&#54840;\&#44277;&#50976;(d)\00project\&#51088;&#47308;\&#52384;&#44144;&#442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h00\&#54868;&#51204;&#51648;&#48169;&#49328;&#50629;&#45800;&#51648;\&#49688;&#47049;&#49328;&#52636;&#49436;\&#54252;&#51109;&#44277;\&#54252;&#51109;&#44277;-001-&#54364;&#51456;&#52264;&#46020;&#485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lkh\PROJECT(E)\project\SK&#51200;&#50976;&#49548;~&#54644;&#50577;&#45824;&#54617;&#44036;%20&#46020;&#47196;&#44060;&#49444;&#44277;&#49324;\&#49688;&#47049;&#49328;&#52636;&#49436;\&#48176;&#49688;&#44277;\&#48176;&#49688;&#44277;&#52509;&#44292;&#51665;&#4422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lkh\PROJECT(E)\project\SK&#51200;&#50976;&#49548;~&#54644;&#50577;&#45824;&#54617;&#44036;%20&#46020;&#47196;&#44060;&#49444;&#44277;&#49324;\&#52280;&#44256;&#51088;&#47308;\2.&#49688;&#47049;&#49328;&#52636;&#49436;\3.&#48176;&#49688;&#44277;\&#48176;&#49688;&#44277;&#52509;&#442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khj\&#54868;&#51204;&#49328;&#45800;\04&#50724;&#44284;&#51109;&#45784;\&#54868;&#51204;&#49328;&#45800;\&#49688;&#47049;\&#54252;&#51109;&#49688;&#47049;&#51665;&#44228;-&#54364;&#51456;&#52264;&#46020;&#48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깨기"/>
      <sheetName val="구조물"/>
      <sheetName val="집계"/>
      <sheetName val="COPING"/>
      <sheetName val="전기일위대가"/>
      <sheetName val="Y-WORK"/>
      <sheetName val="안산기계장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집계표(세로)"/>
      <sheetName val="내역서적용수량집계표(가로)"/>
      <sheetName val="포장공자재집계표"/>
      <sheetName val="시멘트 및 골재량산출"/>
      <sheetName val="아스팔트포장재료집계표"/>
      <sheetName val="아스팔트포장재료 단위수량"/>
      <sheetName val="포장공수량집계표"/>
      <sheetName val="타공종이월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집계표(가로)"/>
      <sheetName val="적용 단위수량"/>
      <sheetName val="폐기물처리수량집계표"/>
      <sheetName val="깨기수량집계표"/>
      <sheetName val="타공종이기이월수량"/>
      <sheetName val="건축물철거수량산출"/>
      <sheetName val="건물철거-기타"/>
      <sheetName val="건물철거-작업용"/>
      <sheetName val="건물철거"/>
      <sheetName val="건물철거(75호 제외전)"/>
      <sheetName val="기존구조물깨기-수량집계표"/>
      <sheetName val="기존석축헐기-집계"/>
      <sheetName val="기본보도블럭헐기수량집계"/>
      <sheetName val="기존석축헐기-현황"/>
      <sheetName val="기존옹벽깨기-집계"/>
      <sheetName val="기존옹벽깨기-현황"/>
      <sheetName val="기존옹벽깨기-단위수량"/>
      <sheetName val="※옹벽깨기단위수량(출력하지마)※"/>
      <sheetName val="기존석축 및 옹벽깨기-현황도"/>
      <sheetName val="기존포장깨기-집계"/>
      <sheetName val="기존포장깨기-ASP"/>
      <sheetName val="기존포장깨기-Con'c"/>
      <sheetName val="기존포장깨기-현황"/>
      <sheetName val="기존측구깨기-집계"/>
      <sheetName val="기존측구깨기-현황"/>
      <sheetName val="기존측구깨기-단위수량"/>
      <sheetName val="기타배수구조물깨기-집계"/>
      <sheetName val="기존배수관깨기-현황"/>
      <sheetName val="기존집수정깨기-현황"/>
      <sheetName val="기타배수구조물깨기-현황"/>
      <sheetName val="기타배수구조물깨기-단위수량"/>
      <sheetName val="기존맨홀깨기-집계"/>
      <sheetName val="기존맨홀깨기-현황"/>
      <sheetName val="기존맨홀깨기-단위수량"/>
      <sheetName val="기타해상혼합폐기물처리"/>
      <sheetName val="기타구조물깨기-집계"/>
      <sheetName val="기타구조물깨기-현황"/>
      <sheetName val="기타구조물깨기-단위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포장수량집계표-표준차도부(ASP)"/>
      <sheetName val="포장면적집계표-표준차도부(ASP)"/>
      <sheetName val="표준차도부연장집계-ASP"/>
      <sheetName val="표준차도부연장조서-ASP"/>
      <sheetName val="__▣보도포장수량집계표-표준차도부"/>
      <sheetName val="보도포장수량집계표-표준차도부"/>
      <sheetName val="보도포장형식별면적집계표-표준차도부"/>
      <sheetName val="보도포장연장집계-표준차도부"/>
      <sheetName val="보도포장연장조서-표준차도부"/>
      <sheetName val="내역서적용수량"/>
      <sheetName val="※참고자료※"/>
      <sheetName val="코드표"/>
      <sheetName val="변수"/>
      <sheetName val="건물철거"/>
      <sheetName val="기타배수구조물깨기-단위수량"/>
      <sheetName val="용소리교"/>
      <sheetName val="토공수량산출"/>
      <sheetName val="토적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"/>
      <sheetName val="배수공총괄자재집계표"/>
      <sheetName val="타공종이월수량집계표"/>
      <sheetName val="총괄내역서"/>
      <sheetName val="※참고자료※"/>
      <sheetName val="구조물터파기수량집계"/>
      <sheetName val="측구터파기공수량집계"/>
      <sheetName val="배수공 시멘트 및 골재량 산출"/>
      <sheetName val="표준차도부연장집계-ASP"/>
      <sheetName val="연결관암거"/>
      <sheetName val="2공구산출내역"/>
      <sheetName val="#REF"/>
      <sheetName val="SLAB"/>
      <sheetName val="Sheet3"/>
      <sheetName val="토공수량산출"/>
      <sheetName val="토적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적용수량"/>
      <sheetName val="주요자재집계표"/>
      <sheetName val="배수공 시멘트 및 골재량 산출"/>
      <sheetName val="배수공 레미콘집계표"/>
      <sheetName val="배수관 자재집계표"/>
      <sheetName val="배수공 철근집계표"/>
      <sheetName val="배수공터파기수량집계"/>
      <sheetName val="측구터파기공수량집계"/>
      <sheetName val="구조물터파기수량집계"/>
      <sheetName val="되메우기 수량집계표"/>
      <sheetName val="타공정이월수량집계표"/>
      <sheetName val="수목보호틀연장조서"/>
      <sheetName val="COPING"/>
      <sheetName val="시멘트 및 골재량산출"/>
      <sheetName val="아스팔트포장재료 단위수량"/>
      <sheetName val="토공총괄표"/>
      <sheetName val="깨기"/>
      <sheetName val="교각 P3"/>
      <sheetName val="수량산출"/>
      <sheetName val="터파기및재료"/>
      <sheetName val="차수공개요"/>
      <sheetName val="교각1"/>
      <sheetName val="지장물"/>
      <sheetName val="토지"/>
      <sheetName val="코드표"/>
      <sheetName val="배수공총괄"/>
      <sheetName val="C.배수관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포장수량집계표-표준차도부(ASP)"/>
      <sheetName val="포장면적집계표-표준차도부(ASP)"/>
      <sheetName val="표준차도부연장집계-ASP"/>
      <sheetName val="표준차도부연장조서-ASP"/>
      <sheetName val="길어깨부연장조서-ASP"/>
      <sheetName val="※참고자료※"/>
      <sheetName val="Sheet1"/>
      <sheetName val="신천3호용수로"/>
      <sheetName val="구조물터파기수량집계"/>
      <sheetName val="측구터파기공수량집계"/>
      <sheetName val="배수공 시멘트 및 골재량 산출"/>
      <sheetName val="터파기및재료"/>
      <sheetName val="간지"/>
      <sheetName val="지장물조서"/>
      <sheetName val="토지조서"/>
      <sheetName val="안산기계장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view="pageBreakPreview" zoomScaleNormal="100" zoomScaleSheetLayoutView="100" workbookViewId="0">
      <selection activeCell="P5" sqref="P5"/>
    </sheetView>
  </sheetViews>
  <sheetFormatPr defaultRowHeight="34.5" customHeight="1"/>
  <cols>
    <col min="1" max="1" width="4.375" customWidth="1"/>
    <col min="2" max="3" width="5.5" customWidth="1"/>
    <col min="4" max="5" width="6.75" customWidth="1"/>
    <col min="6" max="6" width="5.625" bestFit="1" customWidth="1"/>
    <col min="7" max="7" width="5.625" customWidth="1"/>
    <col min="8" max="10" width="7.875" hidden="1" customWidth="1"/>
    <col min="11" max="12" width="7.625" style="1" customWidth="1"/>
    <col min="13" max="13" width="4.75" style="4" customWidth="1"/>
    <col min="14" max="14" width="5.75" customWidth="1"/>
    <col min="15" max="15" width="12.25" customWidth="1"/>
    <col min="16" max="16" width="27.125" customWidth="1"/>
    <col min="17" max="20" width="7.625" customWidth="1"/>
  </cols>
  <sheetData>
    <row r="1" spans="1:20" ht="34.5" customHeight="1">
      <c r="A1" s="141" t="s">
        <v>117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34.5" customHeight="1">
      <c r="A2" s="140" t="s">
        <v>116</v>
      </c>
    </row>
    <row r="3" spans="1:20" s="5" customFormat="1" ht="30" customHeight="1">
      <c r="A3" s="144" t="s">
        <v>9</v>
      </c>
      <c r="B3" s="144" t="s">
        <v>0</v>
      </c>
      <c r="C3" s="144"/>
      <c r="D3" s="144" t="s">
        <v>44</v>
      </c>
      <c r="E3" s="144"/>
      <c r="F3" s="144" t="s">
        <v>49</v>
      </c>
      <c r="G3" s="144"/>
      <c r="H3" s="144" t="s">
        <v>52</v>
      </c>
      <c r="I3" s="144"/>
      <c r="J3" s="144"/>
      <c r="K3" s="145" t="s">
        <v>1</v>
      </c>
      <c r="L3" s="145"/>
      <c r="M3" s="145" t="s">
        <v>58</v>
      </c>
      <c r="N3" s="144" t="s">
        <v>2</v>
      </c>
      <c r="O3" s="142" t="s">
        <v>3</v>
      </c>
      <c r="P3" s="143"/>
      <c r="Q3" s="144" t="s">
        <v>4</v>
      </c>
      <c r="R3" s="144"/>
      <c r="S3" s="144"/>
      <c r="T3" s="144" t="s">
        <v>5</v>
      </c>
    </row>
    <row r="4" spans="1:20" s="5" customFormat="1" ht="30" customHeight="1">
      <c r="A4" s="144"/>
      <c r="B4" s="2" t="s">
        <v>40</v>
      </c>
      <c r="C4" s="2" t="s">
        <v>41</v>
      </c>
      <c r="D4" s="2" t="s">
        <v>46</v>
      </c>
      <c r="E4" s="2" t="s">
        <v>48</v>
      </c>
      <c r="F4" s="2" t="s">
        <v>50</v>
      </c>
      <c r="G4" s="2" t="s">
        <v>51</v>
      </c>
      <c r="H4" s="2" t="s">
        <v>53</v>
      </c>
      <c r="I4" s="2" t="s">
        <v>54</v>
      </c>
      <c r="J4" s="2" t="s">
        <v>55</v>
      </c>
      <c r="K4" s="3" t="s">
        <v>56</v>
      </c>
      <c r="L4" s="3" t="s">
        <v>57</v>
      </c>
      <c r="M4" s="145"/>
      <c r="N4" s="144"/>
      <c r="O4" s="2" t="s">
        <v>6</v>
      </c>
      <c r="P4" s="2" t="s">
        <v>7</v>
      </c>
      <c r="Q4" s="2" t="s">
        <v>10</v>
      </c>
      <c r="R4" s="2" t="s">
        <v>7</v>
      </c>
      <c r="S4" s="2" t="s">
        <v>11</v>
      </c>
      <c r="T4" s="144"/>
    </row>
    <row r="5" spans="1:20" s="139" customFormat="1" ht="48.75" customHeight="1">
      <c r="A5" s="136">
        <v>1</v>
      </c>
      <c r="B5" s="136" t="s">
        <v>42</v>
      </c>
      <c r="C5" s="136" t="s">
        <v>43</v>
      </c>
      <c r="D5" s="136">
        <v>980</v>
      </c>
      <c r="E5" s="136">
        <v>980</v>
      </c>
      <c r="F5" s="136" t="s">
        <v>8</v>
      </c>
      <c r="G5" s="136" t="s">
        <v>61</v>
      </c>
      <c r="H5" s="136" t="s">
        <v>60</v>
      </c>
      <c r="I5" s="136"/>
      <c r="J5" s="136"/>
      <c r="K5" s="137">
        <v>257</v>
      </c>
      <c r="L5" s="137">
        <v>257</v>
      </c>
      <c r="M5" s="138" t="s">
        <v>59</v>
      </c>
      <c r="N5" s="136"/>
      <c r="O5" s="136"/>
      <c r="P5" s="136"/>
      <c r="Q5" s="136"/>
      <c r="R5" s="136"/>
      <c r="S5" s="136"/>
      <c r="T5" s="136"/>
    </row>
  </sheetData>
  <mergeCells count="12">
    <mergeCell ref="A1:T1"/>
    <mergeCell ref="O3:P3"/>
    <mergeCell ref="Q3:S3"/>
    <mergeCell ref="T3:T4"/>
    <mergeCell ref="A3:A4"/>
    <mergeCell ref="K3:L3"/>
    <mergeCell ref="N3:N4"/>
    <mergeCell ref="B3:C3"/>
    <mergeCell ref="D3:E3"/>
    <mergeCell ref="F3:G3"/>
    <mergeCell ref="H3:J3"/>
    <mergeCell ref="M3:M4"/>
  </mergeCells>
  <phoneticPr fontId="3" type="noConversion"/>
  <printOptions horizontalCentered="1"/>
  <pageMargins left="0.35" right="0.27" top="0.4" bottom="0.23" header="0.26" footer="0.17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16"/>
  <sheetViews>
    <sheetView tabSelected="1" view="pageBreakPreview" zoomScaleSheetLayoutView="100" workbookViewId="0">
      <pane ySplit="4" topLeftCell="A5" activePane="bottomLeft" state="frozen"/>
      <selection activeCell="B14" sqref="B14"/>
      <selection pane="bottomLeft" activeCell="AL24" sqref="AL24"/>
    </sheetView>
  </sheetViews>
  <sheetFormatPr defaultRowHeight="16.5"/>
  <cols>
    <col min="1" max="1" width="4.25" style="38" customWidth="1"/>
    <col min="2" max="2" width="6.375" style="38" bestFit="1" customWidth="1"/>
    <col min="3" max="3" width="6.375" style="38" customWidth="1"/>
    <col min="4" max="5" width="7.75" style="38" bestFit="1" customWidth="1"/>
    <col min="6" max="6" width="5.75" style="39" bestFit="1" customWidth="1"/>
    <col min="7" max="7" width="8.75" style="40" bestFit="1" customWidth="1"/>
    <col min="8" max="8" width="9.625" style="41" hidden="1" customWidth="1"/>
    <col min="9" max="9" width="10.25" style="41" hidden="1" customWidth="1"/>
    <col min="10" max="10" width="8.625" style="41" hidden="1" customWidth="1"/>
    <col min="11" max="11" width="5.75" style="42" hidden="1" customWidth="1"/>
    <col min="12" max="13" width="7.625" style="43" customWidth="1"/>
    <col min="14" max="14" width="6.5" style="38" bestFit="1" customWidth="1"/>
    <col min="15" max="15" width="7.625" style="28" hidden="1" customWidth="1"/>
    <col min="16" max="16" width="7.5" style="28" hidden="1" customWidth="1"/>
    <col min="17" max="17" width="7.875" style="29" hidden="1" customWidth="1"/>
    <col min="18" max="18" width="12.75" style="44" hidden="1" customWidth="1"/>
    <col min="19" max="19" width="14.375" style="29" hidden="1" customWidth="1"/>
    <col min="20" max="20" width="13.5" style="44" hidden="1" customWidth="1"/>
    <col min="21" max="21" width="14" style="29" hidden="1" customWidth="1"/>
    <col min="22" max="22" width="8.75" style="44" hidden="1" customWidth="1"/>
    <col min="23" max="23" width="10.25" style="29" hidden="1" customWidth="1"/>
    <col min="24" max="25" width="9.875" style="30" hidden="1" customWidth="1"/>
    <col min="26" max="26" width="10.125" style="31" hidden="1" customWidth="1"/>
    <col min="27" max="27" width="8.875" style="45" hidden="1" customWidth="1"/>
    <col min="28" max="28" width="9.75" style="45" hidden="1" customWidth="1"/>
    <col min="29" max="29" width="15.125" style="32" hidden="1" customWidth="1"/>
    <col min="30" max="30" width="13.625" style="30" hidden="1" customWidth="1"/>
    <col min="31" max="31" width="13.5" style="46" hidden="1" customWidth="1"/>
    <col min="32" max="32" width="11.375" style="47" customWidth="1"/>
    <col min="33" max="33" width="33.5" style="47" customWidth="1"/>
    <col min="34" max="34" width="11" style="48" hidden="1" customWidth="1"/>
    <col min="35" max="35" width="9.75" style="48" customWidth="1"/>
    <col min="36" max="36" width="8" style="47" customWidth="1"/>
    <col min="37" max="37" width="26" style="47" customWidth="1"/>
    <col min="38" max="38" width="9.5" style="47" customWidth="1"/>
    <col min="39" max="40" width="10.25" style="49" hidden="1" customWidth="1"/>
    <col min="41" max="41" width="11.5" style="49" hidden="1" customWidth="1"/>
    <col min="42" max="43" width="10.25" style="49" hidden="1" customWidth="1"/>
    <col min="44" max="44" width="10.375" style="11" hidden="1" customWidth="1"/>
    <col min="45" max="45" width="4.625" style="11" hidden="1" customWidth="1"/>
    <col min="46" max="46" width="9.375" style="50" customWidth="1"/>
    <col min="47" max="16384" width="9" style="86"/>
  </cols>
  <sheetData>
    <row r="1" spans="1:46" ht="51.75" customHeight="1">
      <c r="A1" s="146" t="s">
        <v>118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</row>
    <row r="2" spans="1:46" ht="29.25" customHeight="1" thickBot="1">
      <c r="A2" s="87" t="s">
        <v>112</v>
      </c>
      <c r="B2" s="87"/>
      <c r="C2" s="87"/>
      <c r="D2" s="87"/>
      <c r="E2" s="87"/>
      <c r="F2" s="88"/>
      <c r="G2" s="89"/>
      <c r="N2" s="87"/>
      <c r="O2" s="6"/>
      <c r="P2" s="6"/>
      <c r="Q2" s="7"/>
      <c r="R2" s="6"/>
      <c r="S2" s="7"/>
      <c r="T2" s="6"/>
      <c r="U2" s="7"/>
      <c r="V2" s="6"/>
      <c r="W2" s="7"/>
      <c r="X2" s="8"/>
      <c r="Y2" s="8"/>
      <c r="Z2" s="9"/>
      <c r="AC2" s="10"/>
      <c r="AD2" s="90"/>
      <c r="AE2" s="90"/>
      <c r="AF2" s="91"/>
      <c r="AG2" s="91"/>
      <c r="AH2" s="92"/>
      <c r="AI2" s="92"/>
      <c r="AJ2" s="91"/>
      <c r="AK2" s="91"/>
      <c r="AL2" s="91"/>
    </row>
    <row r="3" spans="1:46" ht="30.75" customHeight="1" thickTop="1">
      <c r="A3" s="93" t="s">
        <v>62</v>
      </c>
      <c r="B3" s="94" t="s">
        <v>63</v>
      </c>
      <c r="C3" s="95"/>
      <c r="D3" s="94" t="s">
        <v>12</v>
      </c>
      <c r="E3" s="96"/>
      <c r="F3" s="12" t="s">
        <v>64</v>
      </c>
      <c r="G3" s="12" t="s">
        <v>65</v>
      </c>
      <c r="H3" s="97" t="s">
        <v>66</v>
      </c>
      <c r="I3" s="98"/>
      <c r="J3" s="99"/>
      <c r="K3" s="100"/>
      <c r="L3" s="101" t="s">
        <v>67</v>
      </c>
      <c r="M3" s="102" t="s">
        <v>68</v>
      </c>
      <c r="N3" s="12" t="s">
        <v>69</v>
      </c>
      <c r="O3" s="12" t="s">
        <v>70</v>
      </c>
      <c r="P3" s="12" t="s">
        <v>70</v>
      </c>
      <c r="Q3" s="13" t="s">
        <v>70</v>
      </c>
      <c r="R3" s="103" t="s">
        <v>71</v>
      </c>
      <c r="S3" s="14"/>
      <c r="T3" s="103" t="s">
        <v>72</v>
      </c>
      <c r="U3" s="14"/>
      <c r="V3" s="103" t="s">
        <v>73</v>
      </c>
      <c r="W3" s="14"/>
      <c r="X3" s="15" t="s">
        <v>74</v>
      </c>
      <c r="Y3" s="15" t="s">
        <v>75</v>
      </c>
      <c r="Z3" s="16" t="s">
        <v>76</v>
      </c>
      <c r="AA3" s="103"/>
      <c r="AB3" s="104"/>
      <c r="AC3" s="14"/>
      <c r="AD3" s="105" t="s">
        <v>77</v>
      </c>
      <c r="AE3" s="106"/>
      <c r="AF3" s="107" t="s">
        <v>78</v>
      </c>
      <c r="AG3" s="108"/>
      <c r="AH3" s="109"/>
      <c r="AI3" s="110"/>
      <c r="AJ3" s="111" t="s">
        <v>79</v>
      </c>
      <c r="AK3" s="112"/>
      <c r="AL3" s="113"/>
      <c r="AM3" s="114" t="s">
        <v>80</v>
      </c>
      <c r="AN3" s="115"/>
      <c r="AO3" s="116"/>
      <c r="AP3" s="117" t="s">
        <v>81</v>
      </c>
      <c r="AQ3" s="118"/>
      <c r="AR3" s="17" t="s">
        <v>82</v>
      </c>
      <c r="AS3" s="18"/>
      <c r="AT3" s="119"/>
    </row>
    <row r="4" spans="1:46" s="134" customFormat="1" ht="30" customHeight="1">
      <c r="A4" s="120" t="s">
        <v>83</v>
      </c>
      <c r="B4" s="121" t="s">
        <v>84</v>
      </c>
      <c r="C4" s="121" t="s">
        <v>85</v>
      </c>
      <c r="D4" s="122" t="s">
        <v>45</v>
      </c>
      <c r="E4" s="122" t="s">
        <v>47</v>
      </c>
      <c r="F4" s="19" t="s">
        <v>86</v>
      </c>
      <c r="G4" s="19" t="s">
        <v>87</v>
      </c>
      <c r="H4" s="123"/>
      <c r="I4" s="123"/>
      <c r="J4" s="124"/>
      <c r="K4" s="125"/>
      <c r="L4" s="126" t="s">
        <v>88</v>
      </c>
      <c r="M4" s="125"/>
      <c r="N4" s="19" t="s">
        <v>70</v>
      </c>
      <c r="O4" s="19" t="s">
        <v>89</v>
      </c>
      <c r="P4" s="19" t="s">
        <v>90</v>
      </c>
      <c r="Q4" s="20" t="s">
        <v>91</v>
      </c>
      <c r="R4" s="122" t="s">
        <v>92</v>
      </c>
      <c r="S4" s="21" t="s">
        <v>93</v>
      </c>
      <c r="T4" s="122" t="s">
        <v>92</v>
      </c>
      <c r="U4" s="21" t="s">
        <v>93</v>
      </c>
      <c r="V4" s="122" t="s">
        <v>92</v>
      </c>
      <c r="W4" s="21" t="s">
        <v>93</v>
      </c>
      <c r="X4" s="22" t="s">
        <v>94</v>
      </c>
      <c r="Y4" s="22" t="s">
        <v>94</v>
      </c>
      <c r="Z4" s="23" t="s">
        <v>95</v>
      </c>
      <c r="AA4" s="122"/>
      <c r="AB4" s="122"/>
      <c r="AC4" s="21"/>
      <c r="AD4" s="21" t="s">
        <v>96</v>
      </c>
      <c r="AE4" s="21" t="s">
        <v>97</v>
      </c>
      <c r="AF4" s="127" t="s">
        <v>98</v>
      </c>
      <c r="AG4" s="127" t="s">
        <v>7</v>
      </c>
      <c r="AH4" s="128" t="s">
        <v>99</v>
      </c>
      <c r="AI4" s="128" t="s">
        <v>100</v>
      </c>
      <c r="AJ4" s="127" t="s">
        <v>101</v>
      </c>
      <c r="AK4" s="127" t="s">
        <v>7</v>
      </c>
      <c r="AL4" s="129" t="s">
        <v>102</v>
      </c>
      <c r="AM4" s="130" t="s">
        <v>103</v>
      </c>
      <c r="AN4" s="131" t="s">
        <v>104</v>
      </c>
      <c r="AO4" s="131" t="s">
        <v>105</v>
      </c>
      <c r="AP4" s="131" t="s">
        <v>106</v>
      </c>
      <c r="AQ4" s="132" t="s">
        <v>107</v>
      </c>
      <c r="AR4" s="24" t="s">
        <v>108</v>
      </c>
      <c r="AS4" s="25" t="s">
        <v>109</v>
      </c>
      <c r="AT4" s="133" t="s">
        <v>110</v>
      </c>
    </row>
    <row r="5" spans="1:46" s="135" customFormat="1" ht="50.1" customHeight="1">
      <c r="A5" s="51" t="s">
        <v>22</v>
      </c>
      <c r="B5" s="52" t="s">
        <v>113</v>
      </c>
      <c r="C5" s="52" t="s">
        <v>114</v>
      </c>
      <c r="D5" s="53" t="s">
        <v>115</v>
      </c>
      <c r="E5" s="53" t="s">
        <v>115</v>
      </c>
      <c r="F5" s="54" t="s">
        <v>13</v>
      </c>
      <c r="G5" s="54" t="s">
        <v>32</v>
      </c>
      <c r="H5" s="55"/>
      <c r="I5" s="55"/>
      <c r="J5" s="55"/>
      <c r="K5" s="56"/>
      <c r="L5" s="54">
        <v>2.5</v>
      </c>
      <c r="M5" s="54" t="s">
        <v>14</v>
      </c>
      <c r="N5" s="57" t="s">
        <v>111</v>
      </c>
      <c r="O5" s="58" t="str">
        <f>IF(N5="1","1",LEFT(N5,FIND("/",N5)-1))</f>
        <v>1</v>
      </c>
      <c r="P5" s="58" t="str">
        <f>IF(N5="1","1",RIGHT(N5,LEN(N5)-FIND("/",N5)))</f>
        <v>1</v>
      </c>
      <c r="Q5" s="59">
        <f>O5/P5</f>
        <v>1</v>
      </c>
      <c r="R5" s="33"/>
      <c r="S5" s="60">
        <f>IF(ISNUMBER(FIND("↑",R5))=TRUE,"↑",IF(ISNUMBER(FIND("↑",R6))=TRUE,R5,IF(ISNUMBER(FIND("포함",R5))=TRUE,R5,IFERROR(ROUNDDOWN(R5*$L5*$Q5,-1),0))))</f>
        <v>0</v>
      </c>
      <c r="T5" s="34"/>
      <c r="U5" s="61">
        <f>IF(ISNUMBER(FIND("↑",T5))=TRUE,"↑",IF(ISNUMBER(FIND("↑",T6))=TRUE,T5,IF(ISNUMBER(FIND("포함",T5))=TRUE,T5,IFERROR(ROUNDDOWN(T5*$L5*$Q5,-1),0))))</f>
        <v>0</v>
      </c>
      <c r="V5" s="33"/>
      <c r="W5" s="61">
        <f>IF(ISNUMBER(FIND("↑",V5))=TRUE,"↑",IF(ISNUMBER(FIND("↑",V6))=TRUE,V5,IF(ISNUMBER(FIND("포함",V5))=TRUE,V5,IFERROR(ROUNDDOWN(V5*$L5*$Q5,-1),0))))</f>
        <v>0</v>
      </c>
      <c r="X5" s="61">
        <f t="shared" ref="X5:X14" si="0">MAX(R5,T5,V5)</f>
        <v>0</v>
      </c>
      <c r="Y5" s="61">
        <f>MIN(R5,T5,V5)</f>
        <v>0</v>
      </c>
      <c r="Z5" s="62" t="e">
        <f t="shared" ref="Z5:Z14" si="1">X5/Y5</f>
        <v>#DIV/0!</v>
      </c>
      <c r="AA5" s="63"/>
      <c r="AB5" s="64"/>
      <c r="AC5" s="65"/>
      <c r="AD5" s="61">
        <f>IF(ISNUMBER(FIND("↑",R5))=TRUE,"↑",IF(ISNUMBER(FIND("포함",R5))=TRUE,R5,IF(ISNUMBER(FIND("↑",R6))=TRUE,"일괄",IFERROR(AVERAGE(R5,T5,V5),0))))</f>
        <v>0</v>
      </c>
      <c r="AE5" s="66">
        <f>IF(ISNUMBER(FIND("↑",R5))=TRUE,"↑",IF(ISNUMBER(FIND("포함",R5))=TRUE,R5,IF(ISNUMBER(FIND("↑",R6))=TRUE,IFERROR(ROUNDDOWN(IF(V5="",AVERAGEA(U5,S5),AVERAGEA(S5,U5,W5)),-1),0),IFERROR(ROUNDDOWN(AD5*L5*Q5,-1),0))))</f>
        <v>0</v>
      </c>
      <c r="AF5" s="67"/>
      <c r="AG5" s="68"/>
      <c r="AH5" s="69"/>
      <c r="AI5" s="69"/>
      <c r="AJ5" s="54"/>
      <c r="AK5" s="54"/>
      <c r="AL5" s="70"/>
      <c r="AM5" s="35"/>
      <c r="AN5" s="36"/>
      <c r="AO5" s="35"/>
      <c r="AP5" s="35"/>
      <c r="AQ5" s="37"/>
      <c r="AR5" s="26"/>
      <c r="AS5" s="27"/>
      <c r="AT5" s="71"/>
    </row>
    <row r="6" spans="1:46" s="135" customFormat="1" ht="50.1" customHeight="1">
      <c r="A6" s="51" t="s">
        <v>23</v>
      </c>
      <c r="B6" s="52" t="s">
        <v>113</v>
      </c>
      <c r="C6" s="52" t="s">
        <v>114</v>
      </c>
      <c r="D6" s="53" t="s">
        <v>115</v>
      </c>
      <c r="E6" s="53" t="s">
        <v>115</v>
      </c>
      <c r="F6" s="72" t="s">
        <v>15</v>
      </c>
      <c r="G6" s="72" t="s">
        <v>33</v>
      </c>
      <c r="H6" s="69"/>
      <c r="I6" s="69"/>
      <c r="J6" s="69"/>
      <c r="K6" s="56"/>
      <c r="L6" s="72">
        <v>1</v>
      </c>
      <c r="M6" s="72" t="s">
        <v>16</v>
      </c>
      <c r="N6" s="57" t="s">
        <v>111</v>
      </c>
      <c r="O6" s="58" t="str">
        <f t="shared" ref="O6:O14" si="2">IF(N6="1","1",LEFT(N6,FIND("/",N6)-1))</f>
        <v>1</v>
      </c>
      <c r="P6" s="58" t="str">
        <f t="shared" ref="P6:P14" si="3">IF(N6="1","1",RIGHT(N6,LEN(N6)-FIND("/",N6)))</f>
        <v>1</v>
      </c>
      <c r="Q6" s="59">
        <f>O6/P6</f>
        <v>1</v>
      </c>
      <c r="R6" s="33"/>
      <c r="S6" s="60">
        <f t="shared" ref="S6:S13" si="4">IF(ISNUMBER(FIND("↑",R6))=TRUE,"↑",IF(ISNUMBER(FIND("↑",R7))=TRUE,R6,IF(ISNUMBER(FIND("포함",R6))=TRUE,R6,IFERROR(ROUNDDOWN(R6*$L6*$Q6,-1),0))))</f>
        <v>0</v>
      </c>
      <c r="T6" s="34"/>
      <c r="U6" s="61">
        <f t="shared" ref="U6:U13" si="5">IF(ISNUMBER(FIND("↑",T6))=TRUE,"↑",IF(ISNUMBER(FIND("↑",T7))=TRUE,T6,IF(ISNUMBER(FIND("포함",T6))=TRUE,T6,IFERROR(ROUNDDOWN(T6*$L6*$Q6,-1),0))))</f>
        <v>0</v>
      </c>
      <c r="V6" s="33"/>
      <c r="W6" s="61">
        <f>IF(ISNUMBER(FIND("↑",V6))=TRUE,"↑",IF(ISNUMBER(FIND("↑",V7))=TRUE,V6,IF(ISNUMBER(FIND("포함",V6))=TRUE,V6,IFERROR(ROUNDDOWN(V6*$L6*$Q6,-1),0))))</f>
        <v>0</v>
      </c>
      <c r="X6" s="61">
        <f t="shared" si="0"/>
        <v>0</v>
      </c>
      <c r="Y6" s="61">
        <f t="shared" ref="Y6:Y14" si="6">MIN(R6,T6,V6)</f>
        <v>0</v>
      </c>
      <c r="Z6" s="62" t="e">
        <f t="shared" si="1"/>
        <v>#DIV/0!</v>
      </c>
      <c r="AA6" s="63"/>
      <c r="AB6" s="64"/>
      <c r="AC6" s="65"/>
      <c r="AD6" s="61">
        <f t="shared" ref="AD6:AD13" si="7">IF(ISNUMBER(FIND("↑",R6))=TRUE,"↑",IF(ISNUMBER(FIND("포함",R6))=TRUE,R6,IF(ISNUMBER(FIND("↑",R7))=TRUE,"일괄",IFERROR(AVERAGE(R6,T6,V6),0))))</f>
        <v>0</v>
      </c>
      <c r="AE6" s="66">
        <f>IF(ISNUMBER(FIND("↑",R6))=TRUE,"↑",IF(ISNUMBER(FIND("포함",R6))=TRUE,R6,IF(ISNUMBER(FIND("↑",R7))=TRUE,IFERROR(ROUNDDOWN(IF(V6="",AVERAGEA(U6,S6),AVERAGEA(S6,U6,W6)),-1),0),IFERROR(ROUNDDOWN(AD6*L6*Q6,-1),0))))</f>
        <v>0</v>
      </c>
      <c r="AF6" s="67"/>
      <c r="AG6" s="68"/>
      <c r="AH6" s="69"/>
      <c r="AI6" s="69"/>
      <c r="AJ6" s="54"/>
      <c r="AK6" s="54"/>
      <c r="AL6" s="70"/>
      <c r="AM6" s="35"/>
      <c r="AN6" s="36"/>
      <c r="AO6" s="35"/>
      <c r="AP6" s="35"/>
      <c r="AQ6" s="37"/>
      <c r="AR6" s="26"/>
      <c r="AS6" s="27"/>
      <c r="AT6" s="71"/>
    </row>
    <row r="7" spans="1:46" s="135" customFormat="1" ht="50.1" customHeight="1">
      <c r="A7" s="51" t="s">
        <v>24</v>
      </c>
      <c r="B7" s="52" t="s">
        <v>113</v>
      </c>
      <c r="C7" s="52" t="s">
        <v>114</v>
      </c>
      <c r="D7" s="53" t="s">
        <v>115</v>
      </c>
      <c r="E7" s="53" t="s">
        <v>115</v>
      </c>
      <c r="F7" s="72" t="s">
        <v>15</v>
      </c>
      <c r="G7" s="72" t="s">
        <v>34</v>
      </c>
      <c r="H7" s="69"/>
      <c r="I7" s="69"/>
      <c r="J7" s="69"/>
      <c r="K7" s="73"/>
      <c r="L7" s="72">
        <v>1</v>
      </c>
      <c r="M7" s="72" t="s">
        <v>16</v>
      </c>
      <c r="N7" s="57" t="s">
        <v>111</v>
      </c>
      <c r="O7" s="58" t="str">
        <f t="shared" si="2"/>
        <v>1</v>
      </c>
      <c r="P7" s="58" t="str">
        <f t="shared" si="3"/>
        <v>1</v>
      </c>
      <c r="Q7" s="59">
        <f t="shared" ref="Q7:Q14" si="8">O7/P7</f>
        <v>1</v>
      </c>
      <c r="R7" s="33"/>
      <c r="S7" s="60">
        <f t="shared" si="4"/>
        <v>0</v>
      </c>
      <c r="T7" s="33"/>
      <c r="U7" s="61">
        <f t="shared" si="5"/>
        <v>0</v>
      </c>
      <c r="V7" s="33"/>
      <c r="W7" s="61">
        <f t="shared" ref="W7:W13" si="9">IF(ISNUMBER(FIND("↑",V7))=TRUE,"↑",IF(ISNUMBER(FIND("↑",V8))=TRUE,V7,IF(ISNUMBER(FIND("포함",V7))=TRUE,V7,IFERROR(ROUNDDOWN(V7*$L7*$Q7,-1),0))))</f>
        <v>0</v>
      </c>
      <c r="X7" s="61">
        <f t="shared" si="0"/>
        <v>0</v>
      </c>
      <c r="Y7" s="61">
        <f t="shared" si="6"/>
        <v>0</v>
      </c>
      <c r="Z7" s="62" t="e">
        <f t="shared" si="1"/>
        <v>#DIV/0!</v>
      </c>
      <c r="AA7" s="63"/>
      <c r="AB7" s="64"/>
      <c r="AC7" s="65"/>
      <c r="AD7" s="61">
        <f t="shared" si="7"/>
        <v>0</v>
      </c>
      <c r="AE7" s="66">
        <f t="shared" ref="AE7:AE13" si="10">IF(ISNUMBER(FIND("↑",R7))=TRUE,"↑",IF(ISNUMBER(FIND("포함",R7))=TRUE,R7,IF(ISNUMBER(FIND("↑",R8))=TRUE,IFERROR(ROUNDDOWN(IF(V7="",AVERAGEA(U7,S7),AVERAGEA(S7,U7,W7)),-1),0),IFERROR(ROUNDDOWN(AD7*L7*Q7,-1),0))))</f>
        <v>0</v>
      </c>
      <c r="AF7" s="67"/>
      <c r="AG7" s="68"/>
      <c r="AH7" s="69"/>
      <c r="AI7" s="69"/>
      <c r="AJ7" s="54"/>
      <c r="AK7" s="54"/>
      <c r="AL7" s="70"/>
      <c r="AM7" s="35"/>
      <c r="AN7" s="36"/>
      <c r="AO7" s="35"/>
      <c r="AP7" s="35"/>
      <c r="AQ7" s="37"/>
      <c r="AR7" s="26"/>
      <c r="AS7" s="27"/>
      <c r="AT7" s="71"/>
    </row>
    <row r="8" spans="1:46" s="135" customFormat="1" ht="50.1" customHeight="1">
      <c r="A8" s="51" t="s">
        <v>25</v>
      </c>
      <c r="B8" s="52" t="s">
        <v>113</v>
      </c>
      <c r="C8" s="52" t="s">
        <v>114</v>
      </c>
      <c r="D8" s="53" t="s">
        <v>115</v>
      </c>
      <c r="E8" s="53" t="s">
        <v>115</v>
      </c>
      <c r="F8" s="72" t="s">
        <v>15</v>
      </c>
      <c r="G8" s="72" t="s">
        <v>35</v>
      </c>
      <c r="H8" s="74"/>
      <c r="I8" s="74"/>
      <c r="J8" s="74"/>
      <c r="K8" s="56"/>
      <c r="L8" s="72">
        <v>1</v>
      </c>
      <c r="M8" s="72" t="s">
        <v>16</v>
      </c>
      <c r="N8" s="57" t="s">
        <v>111</v>
      </c>
      <c r="O8" s="58" t="str">
        <f t="shared" si="2"/>
        <v>1</v>
      </c>
      <c r="P8" s="58" t="str">
        <f t="shared" si="3"/>
        <v>1</v>
      </c>
      <c r="Q8" s="59">
        <f t="shared" si="8"/>
        <v>1</v>
      </c>
      <c r="R8" s="33"/>
      <c r="S8" s="60">
        <f t="shared" si="4"/>
        <v>0</v>
      </c>
      <c r="T8" s="33"/>
      <c r="U8" s="61">
        <f t="shared" si="5"/>
        <v>0</v>
      </c>
      <c r="V8" s="34"/>
      <c r="W8" s="61">
        <f t="shared" si="9"/>
        <v>0</v>
      </c>
      <c r="X8" s="61">
        <f t="shared" si="0"/>
        <v>0</v>
      </c>
      <c r="Y8" s="61">
        <f t="shared" si="6"/>
        <v>0</v>
      </c>
      <c r="Z8" s="62" t="e">
        <f t="shared" si="1"/>
        <v>#DIV/0!</v>
      </c>
      <c r="AA8" s="63"/>
      <c r="AB8" s="64"/>
      <c r="AC8" s="65"/>
      <c r="AD8" s="61">
        <f t="shared" si="7"/>
        <v>0</v>
      </c>
      <c r="AE8" s="66">
        <f t="shared" si="10"/>
        <v>0</v>
      </c>
      <c r="AF8" s="67"/>
      <c r="AG8" s="68"/>
      <c r="AH8" s="69"/>
      <c r="AI8" s="69"/>
      <c r="AJ8" s="54"/>
      <c r="AK8" s="54"/>
      <c r="AL8" s="70"/>
      <c r="AM8" s="35"/>
      <c r="AN8" s="36"/>
      <c r="AO8" s="35"/>
      <c r="AP8" s="35"/>
      <c r="AQ8" s="37"/>
      <c r="AR8" s="26"/>
      <c r="AS8" s="27"/>
      <c r="AT8" s="71"/>
    </row>
    <row r="9" spans="1:46" s="135" customFormat="1" ht="50.1" customHeight="1">
      <c r="A9" s="51" t="s">
        <v>26</v>
      </c>
      <c r="B9" s="52" t="s">
        <v>113</v>
      </c>
      <c r="C9" s="52" t="s">
        <v>114</v>
      </c>
      <c r="D9" s="53" t="s">
        <v>115</v>
      </c>
      <c r="E9" s="53" t="s">
        <v>115</v>
      </c>
      <c r="F9" s="72" t="s">
        <v>15</v>
      </c>
      <c r="G9" s="72" t="s">
        <v>36</v>
      </c>
      <c r="H9" s="69"/>
      <c r="I9" s="69"/>
      <c r="J9" s="69"/>
      <c r="K9" s="73"/>
      <c r="L9" s="72">
        <v>2</v>
      </c>
      <c r="M9" s="72" t="s">
        <v>16</v>
      </c>
      <c r="N9" s="57"/>
      <c r="O9" s="58" t="e">
        <f t="shared" si="2"/>
        <v>#VALUE!</v>
      </c>
      <c r="P9" s="58" t="e">
        <f t="shared" si="3"/>
        <v>#VALUE!</v>
      </c>
      <c r="Q9" s="59" t="e">
        <f t="shared" si="8"/>
        <v>#VALUE!</v>
      </c>
      <c r="R9" s="33"/>
      <c r="S9" s="60">
        <f t="shared" si="4"/>
        <v>0</v>
      </c>
      <c r="T9" s="34"/>
      <c r="U9" s="61">
        <f t="shared" si="5"/>
        <v>0</v>
      </c>
      <c r="V9" s="34"/>
      <c r="W9" s="61">
        <f t="shared" si="9"/>
        <v>0</v>
      </c>
      <c r="X9" s="61">
        <f t="shared" si="0"/>
        <v>0</v>
      </c>
      <c r="Y9" s="61">
        <f t="shared" si="6"/>
        <v>0</v>
      </c>
      <c r="Z9" s="62" t="e">
        <f t="shared" si="1"/>
        <v>#DIV/0!</v>
      </c>
      <c r="AA9" s="63"/>
      <c r="AB9" s="64"/>
      <c r="AC9" s="65"/>
      <c r="AD9" s="61">
        <f t="shared" si="7"/>
        <v>0</v>
      </c>
      <c r="AE9" s="66">
        <f t="shared" si="10"/>
        <v>0</v>
      </c>
      <c r="AF9" s="67"/>
      <c r="AG9" s="68"/>
      <c r="AH9" s="69"/>
      <c r="AI9" s="69"/>
      <c r="AJ9" s="54"/>
      <c r="AK9" s="54"/>
      <c r="AL9" s="70"/>
      <c r="AM9" s="35"/>
      <c r="AN9" s="36"/>
      <c r="AO9" s="35"/>
      <c r="AP9" s="35"/>
      <c r="AQ9" s="37"/>
      <c r="AR9" s="26"/>
      <c r="AS9" s="27"/>
      <c r="AT9" s="71"/>
    </row>
    <row r="10" spans="1:46" s="135" customFormat="1" ht="50.1" customHeight="1">
      <c r="A10" s="51" t="s">
        <v>27</v>
      </c>
      <c r="B10" s="52" t="s">
        <v>113</v>
      </c>
      <c r="C10" s="52" t="s">
        <v>114</v>
      </c>
      <c r="D10" s="53" t="s">
        <v>115</v>
      </c>
      <c r="E10" s="53" t="s">
        <v>115</v>
      </c>
      <c r="F10" s="72" t="s">
        <v>15</v>
      </c>
      <c r="G10" s="72" t="s">
        <v>37</v>
      </c>
      <c r="H10" s="69"/>
      <c r="I10" s="69"/>
      <c r="J10" s="69"/>
      <c r="K10" s="73"/>
      <c r="L10" s="72">
        <v>1</v>
      </c>
      <c r="M10" s="72" t="s">
        <v>16</v>
      </c>
      <c r="N10" s="57"/>
      <c r="O10" s="58" t="e">
        <f t="shared" si="2"/>
        <v>#VALUE!</v>
      </c>
      <c r="P10" s="58" t="e">
        <f t="shared" si="3"/>
        <v>#VALUE!</v>
      </c>
      <c r="Q10" s="59" t="e">
        <f t="shared" si="8"/>
        <v>#VALUE!</v>
      </c>
      <c r="R10" s="33"/>
      <c r="S10" s="60">
        <f t="shared" si="4"/>
        <v>0</v>
      </c>
      <c r="T10" s="34"/>
      <c r="U10" s="61">
        <f t="shared" si="5"/>
        <v>0</v>
      </c>
      <c r="V10" s="34"/>
      <c r="W10" s="61">
        <f t="shared" si="9"/>
        <v>0</v>
      </c>
      <c r="X10" s="61">
        <f t="shared" si="0"/>
        <v>0</v>
      </c>
      <c r="Y10" s="61">
        <f t="shared" si="6"/>
        <v>0</v>
      </c>
      <c r="Z10" s="62" t="e">
        <f t="shared" si="1"/>
        <v>#DIV/0!</v>
      </c>
      <c r="AA10" s="63"/>
      <c r="AB10" s="64"/>
      <c r="AC10" s="65"/>
      <c r="AD10" s="61">
        <f t="shared" si="7"/>
        <v>0</v>
      </c>
      <c r="AE10" s="66">
        <f t="shared" si="10"/>
        <v>0</v>
      </c>
      <c r="AF10" s="67"/>
      <c r="AG10" s="68"/>
      <c r="AH10" s="69"/>
      <c r="AI10" s="69"/>
      <c r="AJ10" s="54"/>
      <c r="AK10" s="54"/>
      <c r="AL10" s="70"/>
      <c r="AM10" s="35"/>
      <c r="AN10" s="36"/>
      <c r="AO10" s="35"/>
      <c r="AP10" s="35"/>
      <c r="AQ10" s="37"/>
      <c r="AR10" s="26"/>
      <c r="AS10" s="27"/>
      <c r="AT10" s="71"/>
    </row>
    <row r="11" spans="1:46" s="135" customFormat="1" ht="50.1" customHeight="1">
      <c r="A11" s="51" t="s">
        <v>28</v>
      </c>
      <c r="B11" s="52" t="s">
        <v>113</v>
      </c>
      <c r="C11" s="52" t="s">
        <v>114</v>
      </c>
      <c r="D11" s="53" t="s">
        <v>115</v>
      </c>
      <c r="E11" s="53" t="s">
        <v>115</v>
      </c>
      <c r="F11" s="72" t="s">
        <v>15</v>
      </c>
      <c r="G11" s="72" t="s">
        <v>38</v>
      </c>
      <c r="H11" s="69"/>
      <c r="I11" s="69"/>
      <c r="J11" s="69"/>
      <c r="K11" s="56"/>
      <c r="L11" s="72">
        <v>1</v>
      </c>
      <c r="M11" s="72" t="s">
        <v>16</v>
      </c>
      <c r="N11" s="57"/>
      <c r="O11" s="58" t="e">
        <f t="shared" si="2"/>
        <v>#VALUE!</v>
      </c>
      <c r="P11" s="58" t="e">
        <f t="shared" si="3"/>
        <v>#VALUE!</v>
      </c>
      <c r="Q11" s="59" t="e">
        <f t="shared" si="8"/>
        <v>#VALUE!</v>
      </c>
      <c r="R11" s="33"/>
      <c r="S11" s="60">
        <f t="shared" si="4"/>
        <v>0</v>
      </c>
      <c r="T11" s="34"/>
      <c r="U11" s="61">
        <f t="shared" si="5"/>
        <v>0</v>
      </c>
      <c r="V11" s="34"/>
      <c r="W11" s="61">
        <f t="shared" si="9"/>
        <v>0</v>
      </c>
      <c r="X11" s="61">
        <f t="shared" si="0"/>
        <v>0</v>
      </c>
      <c r="Y11" s="61">
        <f t="shared" si="6"/>
        <v>0</v>
      </c>
      <c r="Z11" s="62" t="e">
        <f t="shared" si="1"/>
        <v>#DIV/0!</v>
      </c>
      <c r="AA11" s="63"/>
      <c r="AB11" s="64"/>
      <c r="AC11" s="65"/>
      <c r="AD11" s="61">
        <f t="shared" si="7"/>
        <v>0</v>
      </c>
      <c r="AE11" s="66">
        <f t="shared" si="10"/>
        <v>0</v>
      </c>
      <c r="AF11" s="67"/>
      <c r="AG11" s="68"/>
      <c r="AH11" s="69"/>
      <c r="AI11" s="69"/>
      <c r="AJ11" s="54"/>
      <c r="AK11" s="54"/>
      <c r="AL11" s="70"/>
      <c r="AM11" s="35"/>
      <c r="AN11" s="36"/>
      <c r="AO11" s="35"/>
      <c r="AP11" s="35"/>
      <c r="AQ11" s="37"/>
      <c r="AR11" s="26"/>
      <c r="AS11" s="27"/>
      <c r="AT11" s="71"/>
    </row>
    <row r="12" spans="1:46" s="135" customFormat="1" ht="50.1" customHeight="1">
      <c r="A12" s="51" t="s">
        <v>29</v>
      </c>
      <c r="B12" s="52" t="s">
        <v>113</v>
      </c>
      <c r="C12" s="52" t="s">
        <v>114</v>
      </c>
      <c r="D12" s="53" t="s">
        <v>115</v>
      </c>
      <c r="E12" s="53" t="s">
        <v>115</v>
      </c>
      <c r="F12" s="72" t="s">
        <v>17</v>
      </c>
      <c r="G12" s="72" t="s">
        <v>39</v>
      </c>
      <c r="H12" s="69"/>
      <c r="I12" s="69"/>
      <c r="J12" s="69"/>
      <c r="K12" s="56"/>
      <c r="L12" s="72">
        <v>63</v>
      </c>
      <c r="M12" s="72" t="s">
        <v>18</v>
      </c>
      <c r="N12" s="57"/>
      <c r="O12" s="58" t="e">
        <f t="shared" si="2"/>
        <v>#VALUE!</v>
      </c>
      <c r="P12" s="58" t="e">
        <f t="shared" si="3"/>
        <v>#VALUE!</v>
      </c>
      <c r="Q12" s="59" t="e">
        <f t="shared" si="8"/>
        <v>#VALUE!</v>
      </c>
      <c r="R12" s="33"/>
      <c r="S12" s="60">
        <f t="shared" si="4"/>
        <v>0</v>
      </c>
      <c r="T12" s="34"/>
      <c r="U12" s="61">
        <f t="shared" si="5"/>
        <v>0</v>
      </c>
      <c r="V12" s="34"/>
      <c r="W12" s="61">
        <f t="shared" si="9"/>
        <v>0</v>
      </c>
      <c r="X12" s="61">
        <f t="shared" si="0"/>
        <v>0</v>
      </c>
      <c r="Y12" s="61">
        <f t="shared" si="6"/>
        <v>0</v>
      </c>
      <c r="Z12" s="62" t="e">
        <f t="shared" si="1"/>
        <v>#DIV/0!</v>
      </c>
      <c r="AA12" s="63"/>
      <c r="AB12" s="64"/>
      <c r="AC12" s="65"/>
      <c r="AD12" s="61">
        <f t="shared" si="7"/>
        <v>0</v>
      </c>
      <c r="AE12" s="66">
        <f t="shared" si="10"/>
        <v>0</v>
      </c>
      <c r="AF12" s="67"/>
      <c r="AG12" s="68"/>
      <c r="AH12" s="69"/>
      <c r="AI12" s="69"/>
      <c r="AJ12" s="54"/>
      <c r="AK12" s="54"/>
      <c r="AL12" s="70"/>
      <c r="AM12" s="35"/>
      <c r="AN12" s="36"/>
      <c r="AO12" s="35"/>
      <c r="AP12" s="35"/>
      <c r="AQ12" s="37"/>
      <c r="AR12" s="26"/>
      <c r="AS12" s="27"/>
      <c r="AT12" s="71"/>
    </row>
    <row r="13" spans="1:46" s="135" customFormat="1" ht="50.1" customHeight="1">
      <c r="A13" s="51" t="s">
        <v>30</v>
      </c>
      <c r="B13" s="52" t="s">
        <v>113</v>
      </c>
      <c r="C13" s="52" t="s">
        <v>114</v>
      </c>
      <c r="D13" s="53" t="s">
        <v>115</v>
      </c>
      <c r="E13" s="53" t="s">
        <v>115</v>
      </c>
      <c r="F13" s="72" t="s">
        <v>19</v>
      </c>
      <c r="G13" s="72" t="s">
        <v>20</v>
      </c>
      <c r="H13" s="69"/>
      <c r="I13" s="69"/>
      <c r="J13" s="69"/>
      <c r="K13" s="56"/>
      <c r="L13" s="72">
        <v>5</v>
      </c>
      <c r="M13" s="72" t="s">
        <v>21</v>
      </c>
      <c r="N13" s="57"/>
      <c r="O13" s="58" t="e">
        <f t="shared" si="2"/>
        <v>#VALUE!</v>
      </c>
      <c r="P13" s="58" t="e">
        <f t="shared" si="3"/>
        <v>#VALUE!</v>
      </c>
      <c r="Q13" s="59" t="e">
        <f t="shared" si="8"/>
        <v>#VALUE!</v>
      </c>
      <c r="R13" s="33"/>
      <c r="S13" s="60">
        <f t="shared" si="4"/>
        <v>0</v>
      </c>
      <c r="T13" s="34"/>
      <c r="U13" s="61">
        <f t="shared" si="5"/>
        <v>0</v>
      </c>
      <c r="V13" s="34"/>
      <c r="W13" s="61">
        <f t="shared" si="9"/>
        <v>0</v>
      </c>
      <c r="X13" s="61">
        <f t="shared" si="0"/>
        <v>0</v>
      </c>
      <c r="Y13" s="61">
        <f t="shared" si="6"/>
        <v>0</v>
      </c>
      <c r="Z13" s="62" t="e">
        <f t="shared" si="1"/>
        <v>#DIV/0!</v>
      </c>
      <c r="AA13" s="63"/>
      <c r="AB13" s="64"/>
      <c r="AC13" s="65"/>
      <c r="AD13" s="61">
        <f t="shared" si="7"/>
        <v>0</v>
      </c>
      <c r="AE13" s="66">
        <f t="shared" si="10"/>
        <v>0</v>
      </c>
      <c r="AF13" s="67"/>
      <c r="AG13" s="68"/>
      <c r="AH13" s="69"/>
      <c r="AI13" s="69"/>
      <c r="AJ13" s="54"/>
      <c r="AK13" s="54"/>
      <c r="AL13" s="70"/>
      <c r="AM13" s="35"/>
      <c r="AN13" s="36"/>
      <c r="AO13" s="35"/>
      <c r="AP13" s="35"/>
      <c r="AQ13" s="37"/>
      <c r="AR13" s="26"/>
      <c r="AS13" s="27"/>
      <c r="AT13" s="71"/>
    </row>
    <row r="14" spans="1:46" s="135" customFormat="1" ht="50.1" customHeight="1">
      <c r="A14" s="51" t="s">
        <v>31</v>
      </c>
      <c r="B14" s="52" t="s">
        <v>113</v>
      </c>
      <c r="C14" s="52" t="s">
        <v>114</v>
      </c>
      <c r="D14" s="53" t="s">
        <v>115</v>
      </c>
      <c r="E14" s="53" t="s">
        <v>115</v>
      </c>
      <c r="F14" s="72" t="s">
        <v>19</v>
      </c>
      <c r="G14" s="72" t="s">
        <v>20</v>
      </c>
      <c r="H14" s="69"/>
      <c r="I14" s="69"/>
      <c r="J14" s="69"/>
      <c r="K14" s="56"/>
      <c r="L14" s="72">
        <v>2</v>
      </c>
      <c r="M14" s="72" t="s">
        <v>21</v>
      </c>
      <c r="N14" s="57"/>
      <c r="O14" s="58" t="e">
        <f t="shared" si="2"/>
        <v>#VALUE!</v>
      </c>
      <c r="P14" s="58" t="e">
        <f t="shared" si="3"/>
        <v>#VALUE!</v>
      </c>
      <c r="Q14" s="59" t="e">
        <f t="shared" si="8"/>
        <v>#VALUE!</v>
      </c>
      <c r="R14" s="33"/>
      <c r="S14" s="60">
        <f>IF(ISNUMBER(FIND("↑",R14))=TRUE,"↑",IF(ISNUMBER(FIND("↑",#REF!))=TRUE,R14,IF(ISNUMBER(FIND("포함",R14))=TRUE,R14,IFERROR(ROUNDDOWN(R14*$L14*$Q14,-1),0))))</f>
        <v>0</v>
      </c>
      <c r="T14" s="34"/>
      <c r="U14" s="61">
        <f>IF(ISNUMBER(FIND("↑",T14))=TRUE,"↑",IF(ISNUMBER(FIND("↑",#REF!))=TRUE,T14,IF(ISNUMBER(FIND("포함",T14))=TRUE,T14,IFERROR(ROUNDDOWN(T14*$L14*$Q14,-1),0))))</f>
        <v>0</v>
      </c>
      <c r="V14" s="34"/>
      <c r="W14" s="61">
        <f>IF(ISNUMBER(FIND("↑",V14))=TRUE,"↑",IF(ISNUMBER(FIND("↑",#REF!))=TRUE,V14,IF(ISNUMBER(FIND("포함",V14))=TRUE,V14,IFERROR(ROUNDDOWN(V14*$L14*$Q14,-1),0))))</f>
        <v>0</v>
      </c>
      <c r="X14" s="61">
        <f t="shared" si="0"/>
        <v>0</v>
      </c>
      <c r="Y14" s="61">
        <f t="shared" si="6"/>
        <v>0</v>
      </c>
      <c r="Z14" s="62" t="e">
        <f t="shared" si="1"/>
        <v>#DIV/0!</v>
      </c>
      <c r="AA14" s="63"/>
      <c r="AB14" s="64"/>
      <c r="AC14" s="65"/>
      <c r="AD14" s="61">
        <f>IF(ISNUMBER(FIND("↑",R14))=TRUE,"↑",IF(ISNUMBER(FIND("포함",R14))=TRUE,R14,IF(ISNUMBER(FIND("↑",#REF!))=TRUE,"일괄",IFERROR(AVERAGE(R14,T14,V14),0))))</f>
        <v>0</v>
      </c>
      <c r="AE14" s="66">
        <f>IF(ISNUMBER(FIND("↑",R14))=TRUE,"↑",IF(ISNUMBER(FIND("포함",R14))=TRUE,R14,IF(ISNUMBER(FIND("↑",#REF!))=TRUE,IFERROR(ROUNDDOWN(IF(V14="",AVERAGEA(U14,S14),AVERAGEA(S14,U14,W14)),-1),0),IFERROR(ROUNDDOWN(AD14*L14*Q14,-1),0))))</f>
        <v>0</v>
      </c>
      <c r="AF14" s="67"/>
      <c r="AG14" s="68"/>
      <c r="AH14" s="69"/>
      <c r="AI14" s="69"/>
      <c r="AJ14" s="54"/>
      <c r="AK14" s="54"/>
      <c r="AL14" s="70"/>
      <c r="AM14" s="35"/>
      <c r="AN14" s="36"/>
      <c r="AO14" s="35"/>
      <c r="AP14" s="35"/>
      <c r="AQ14" s="37"/>
      <c r="AR14" s="26"/>
      <c r="AS14" s="27"/>
      <c r="AT14" s="71"/>
    </row>
    <row r="15" spans="1:46">
      <c r="A15" s="40"/>
      <c r="B15" s="40"/>
      <c r="C15" s="40"/>
      <c r="D15" s="40"/>
      <c r="E15" s="40"/>
      <c r="F15" s="75"/>
      <c r="H15" s="76"/>
      <c r="I15" s="76"/>
      <c r="J15" s="76"/>
      <c r="K15" s="43"/>
      <c r="N15" s="40"/>
      <c r="O15" s="77"/>
      <c r="P15" s="77"/>
      <c r="Q15" s="78"/>
      <c r="R15" s="40"/>
      <c r="S15" s="78"/>
      <c r="T15" s="40"/>
      <c r="U15" s="78"/>
      <c r="V15" s="40"/>
      <c r="W15" s="78"/>
      <c r="X15" s="79"/>
      <c r="Y15" s="79"/>
      <c r="Z15" s="80"/>
      <c r="AA15" s="81"/>
      <c r="AB15" s="81"/>
      <c r="AC15" s="82"/>
      <c r="AD15" s="79"/>
      <c r="AE15" s="83"/>
      <c r="AF15" s="84"/>
      <c r="AG15" s="84"/>
      <c r="AH15" s="85"/>
      <c r="AI15" s="85"/>
      <c r="AJ15" s="84"/>
      <c r="AK15" s="84"/>
      <c r="AL15" s="84"/>
      <c r="AM15" s="50"/>
      <c r="AN15" s="50"/>
      <c r="AO15" s="50"/>
      <c r="AP15" s="50"/>
      <c r="AQ15" s="50"/>
      <c r="AR15" s="84"/>
      <c r="AS15" s="84"/>
    </row>
    <row r="16" spans="1:46">
      <c r="A16" s="40"/>
      <c r="B16" s="40"/>
      <c r="C16" s="40"/>
      <c r="D16" s="40"/>
      <c r="E16" s="40"/>
      <c r="F16" s="75"/>
      <c r="H16" s="76"/>
      <c r="I16" s="76"/>
      <c r="J16" s="76"/>
      <c r="K16" s="43"/>
      <c r="N16" s="40"/>
      <c r="O16" s="77"/>
      <c r="P16" s="77"/>
      <c r="Q16" s="78"/>
      <c r="R16" s="40"/>
      <c r="S16" s="78"/>
      <c r="T16" s="40"/>
      <c r="U16" s="78"/>
      <c r="V16" s="40"/>
      <c r="W16" s="78"/>
      <c r="X16" s="79"/>
      <c r="Y16" s="79"/>
      <c r="Z16" s="80"/>
      <c r="AA16" s="81"/>
      <c r="AB16" s="81"/>
      <c r="AC16" s="82"/>
      <c r="AD16" s="79"/>
      <c r="AE16" s="83"/>
      <c r="AF16" s="84"/>
      <c r="AG16" s="84"/>
      <c r="AH16" s="85"/>
      <c r="AI16" s="85"/>
      <c r="AJ16" s="84"/>
      <c r="AK16" s="84"/>
      <c r="AL16" s="84"/>
      <c r="AM16" s="50"/>
      <c r="AN16" s="50"/>
      <c r="AO16" s="50"/>
      <c r="AP16" s="50"/>
      <c r="AQ16" s="50"/>
      <c r="AR16" s="84"/>
      <c r="AS16" s="84"/>
    </row>
  </sheetData>
  <sheetProtection formatCells="0" formatColumns="0" formatRows="0" insertColumns="0" insertRows="0" insertHyperlinks="0" deleteColumns="0" deleteRows="0" sort="0" autoFilter="0" pivotTables="0"/>
  <autoFilter ref="A4:AT14"/>
  <mergeCells count="1">
    <mergeCell ref="A1:AT1"/>
  </mergeCells>
  <phoneticPr fontId="3" type="noConversion"/>
  <conditionalFormatting sqref="Z5:Z1048576">
    <cfRule type="cellIs" dxfId="5" priority="6" operator="greaterThan">
      <formula>1.1</formula>
    </cfRule>
  </conditionalFormatting>
  <conditionalFormatting sqref="AD2:AF1048576">
    <cfRule type="expression" dxfId="4" priority="1">
      <formula>COUNTIF($AF2,"*총합*")</formula>
    </cfRule>
    <cfRule type="expression" dxfId="3" priority="2">
      <formula>COUNTIF($AF2,"*요약*")</formula>
    </cfRule>
    <cfRule type="expression" dxfId="2" priority="3">
      <formula>COUNTIF($AF2,"*합계*")</formula>
    </cfRule>
  </conditionalFormatting>
  <conditionalFormatting sqref="AR2:AS1048576">
    <cfRule type="expression" dxfId="1" priority="4">
      <formula>COUNTIF($AS2,"*협의*")</formula>
    </cfRule>
    <cfRule type="expression" dxfId="0" priority="5">
      <formula>COUNTIF($AS2,"*수용*")</formula>
    </cfRule>
  </conditionalFormatting>
  <printOptions horizontalCentered="1"/>
  <pageMargins left="0.15748031496062992" right="0.19685039370078741" top="0.19685039370078741" bottom="0.19685039370078741" header="0.39370078740157483" footer="0.11811023622047245"/>
  <pageSetup paperSize="9" scale="75" fitToHeight="0" orientation="landscape" r:id="rId1"/>
  <colBreaks count="1" manualBreakCount="1">
    <brk id="38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토지조서</vt:lpstr>
      <vt:lpstr>지장물</vt:lpstr>
      <vt:lpstr>지장물!Consolidate_Area</vt:lpstr>
      <vt:lpstr>지장물!Print_Area</vt:lpstr>
      <vt:lpstr>지장물!Print_Titles</vt:lpstr>
      <vt:lpstr>토지조서!Print_Titles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2020-02-19T08:45:01Z</cp:lastPrinted>
  <dcterms:created xsi:type="dcterms:W3CDTF">2019-12-05T05:01:19Z</dcterms:created>
  <dcterms:modified xsi:type="dcterms:W3CDTF">2020-02-24T09:22:52Z</dcterms:modified>
</cp:coreProperties>
</file>